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FBF14D5-CB65-4551-9432-006A7765CBA1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日常统计表" sheetId="1" state="hidden" r:id="rId1"/>
    <sheet name="张局 (2)" sheetId="3" state="hidden" r:id="rId2"/>
    <sheet name="2023年度" sheetId="2" r:id="rId3"/>
  </sheets>
  <definedNames>
    <definedName name="_xlnm._FilterDatabase" localSheetId="2" hidden="1">'2023年度'!$B$2:$I$2</definedName>
    <definedName name="_xlnm.Print_Area" localSheetId="2">'2023年度'!$B$1:$I$6</definedName>
    <definedName name="_xlnm.Print_Area" localSheetId="1">'张局 (2)'!$A$1:$N$31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5" i="2"/>
  <c r="H6" i="2"/>
  <c r="H7" i="2"/>
  <c r="H8" i="2"/>
  <c r="H9" i="2"/>
  <c r="H10" i="2"/>
  <c r="H11" i="2"/>
  <c r="H4" i="2"/>
  <c r="M39" i="3"/>
  <c r="L39" i="3"/>
  <c r="M38" i="3"/>
  <c r="L38" i="3"/>
  <c r="M37" i="3"/>
  <c r="L37" i="3"/>
  <c r="M36" i="3"/>
  <c r="L36" i="3"/>
  <c r="M35" i="3"/>
  <c r="L35" i="3"/>
  <c r="M34" i="3"/>
  <c r="L34" i="3"/>
  <c r="M33" i="3"/>
  <c r="L33" i="3"/>
  <c r="M32" i="3"/>
  <c r="L32" i="3"/>
  <c r="G32" i="3"/>
  <c r="D32" i="3"/>
  <c r="C32" i="3"/>
  <c r="B32" i="3"/>
  <c r="H31" i="3"/>
  <c r="G31" i="3"/>
  <c r="F31" i="3"/>
  <c r="E31" i="3"/>
  <c r="D31" i="3"/>
  <c r="B31" i="3"/>
  <c r="J30" i="3"/>
  <c r="H30" i="3"/>
  <c r="G30" i="3"/>
  <c r="F30" i="3"/>
  <c r="E30" i="3"/>
  <c r="D30" i="3"/>
  <c r="H29" i="3"/>
  <c r="G29" i="3"/>
  <c r="F29" i="3"/>
  <c r="E29" i="3"/>
  <c r="D29" i="3"/>
  <c r="B29" i="3"/>
  <c r="J28" i="3"/>
  <c r="H28" i="3"/>
  <c r="G28" i="3"/>
  <c r="F28" i="3"/>
  <c r="E28" i="3"/>
  <c r="D28" i="3"/>
  <c r="H27" i="3"/>
  <c r="G27" i="3"/>
  <c r="F27" i="3"/>
  <c r="E27" i="3"/>
  <c r="D27" i="3"/>
  <c r="B27" i="3"/>
  <c r="H26" i="3"/>
  <c r="G26" i="3"/>
  <c r="F26" i="3"/>
  <c r="E26" i="3"/>
  <c r="D26" i="3"/>
  <c r="H25" i="3"/>
  <c r="G25" i="3"/>
  <c r="F25" i="3"/>
  <c r="E25" i="3"/>
  <c r="D25" i="3"/>
  <c r="B25" i="3"/>
  <c r="J24" i="3"/>
  <c r="H24" i="3"/>
  <c r="G24" i="3"/>
  <c r="F24" i="3"/>
  <c r="E24" i="3"/>
  <c r="D24" i="3"/>
  <c r="H23" i="3"/>
  <c r="G23" i="3"/>
  <c r="F23" i="3"/>
  <c r="E23" i="3"/>
  <c r="D23" i="3"/>
  <c r="C23" i="3"/>
  <c r="B23" i="3"/>
  <c r="H22" i="3"/>
  <c r="G22" i="3"/>
  <c r="F22" i="3"/>
  <c r="E22" i="3"/>
  <c r="D22" i="3"/>
  <c r="C22" i="3"/>
  <c r="B22" i="3"/>
  <c r="H21" i="3"/>
  <c r="G21" i="3"/>
  <c r="F21" i="3"/>
  <c r="E21" i="3"/>
  <c r="D21" i="3"/>
  <c r="B21" i="3"/>
  <c r="H20" i="3"/>
  <c r="G20" i="3"/>
  <c r="F20" i="3"/>
  <c r="E20" i="3"/>
  <c r="D20" i="3"/>
  <c r="B20" i="3"/>
  <c r="L19" i="3"/>
  <c r="M19" i="3"/>
  <c r="H19" i="3"/>
  <c r="G19" i="3"/>
  <c r="F19" i="3"/>
  <c r="E19" i="3"/>
  <c r="D19" i="3"/>
  <c r="L18" i="3"/>
  <c r="M18" i="3"/>
  <c r="H18" i="3"/>
  <c r="G18" i="3"/>
  <c r="F18" i="3"/>
  <c r="E18" i="3"/>
  <c r="D18" i="3"/>
  <c r="M17" i="3"/>
  <c r="L17" i="3"/>
  <c r="H17" i="3"/>
  <c r="G17" i="3"/>
  <c r="F17" i="3"/>
  <c r="E17" i="3"/>
  <c r="D17" i="3"/>
  <c r="L16" i="3"/>
  <c r="M16" i="3"/>
  <c r="H16" i="3"/>
  <c r="G16" i="3"/>
  <c r="F16" i="3"/>
  <c r="E16" i="3"/>
  <c r="D16" i="3"/>
  <c r="L15" i="3"/>
  <c r="M15" i="3"/>
  <c r="H15" i="3"/>
  <c r="G15" i="3"/>
  <c r="F15" i="3"/>
  <c r="E15" i="3"/>
  <c r="D15" i="3"/>
  <c r="L14" i="3"/>
  <c r="M14" i="3"/>
  <c r="H14" i="3"/>
  <c r="G14" i="3"/>
  <c r="F14" i="3"/>
  <c r="E14" i="3"/>
  <c r="D14" i="3"/>
  <c r="M13" i="3"/>
  <c r="L13" i="3"/>
  <c r="H13" i="3"/>
  <c r="G13" i="3"/>
  <c r="F13" i="3"/>
  <c r="E13" i="3"/>
  <c r="D13" i="3"/>
  <c r="L12" i="3"/>
  <c r="M12" i="3"/>
  <c r="H12" i="3"/>
  <c r="G12" i="3"/>
  <c r="F12" i="3"/>
  <c r="E12" i="3"/>
  <c r="D12" i="3"/>
  <c r="M11" i="3"/>
  <c r="L11" i="3"/>
  <c r="H11" i="3"/>
  <c r="G11" i="3"/>
  <c r="F11" i="3"/>
  <c r="E11" i="3"/>
  <c r="D11" i="3"/>
  <c r="L10" i="3"/>
  <c r="M10" i="3"/>
  <c r="H10" i="3"/>
  <c r="G10" i="3"/>
  <c r="F10" i="3"/>
  <c r="E10" i="3"/>
  <c r="D10" i="3"/>
  <c r="L9" i="3"/>
  <c r="M9" i="3"/>
  <c r="G9" i="3"/>
  <c r="F9" i="3"/>
  <c r="E9" i="3"/>
  <c r="D9" i="3"/>
  <c r="L8" i="3"/>
  <c r="M8" i="3"/>
  <c r="F8" i="3"/>
  <c r="E8" i="3"/>
  <c r="B8" i="3"/>
  <c r="B7" i="3"/>
  <c r="F3" i="3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K31" i="3"/>
  <c r="V38" i="1"/>
  <c r="J31" i="3"/>
  <c r="V37" i="1"/>
  <c r="K30" i="3"/>
  <c r="L30" i="3"/>
  <c r="M30" i="3"/>
  <c r="V35" i="1"/>
  <c r="K29" i="3"/>
  <c r="V34" i="1"/>
  <c r="J29" i="3"/>
  <c r="L29" i="3"/>
  <c r="M29" i="3"/>
  <c r="V33" i="1"/>
  <c r="K28" i="3"/>
  <c r="V31" i="1"/>
  <c r="K27" i="3"/>
  <c r="V30" i="1"/>
  <c r="J27" i="3"/>
  <c r="L27" i="3"/>
  <c r="M27" i="3"/>
  <c r="V29" i="1"/>
  <c r="K26" i="3"/>
  <c r="V28" i="1"/>
  <c r="J26" i="3"/>
  <c r="V27" i="1"/>
  <c r="K25" i="3"/>
  <c r="V26" i="1"/>
  <c r="J25" i="3"/>
  <c r="V25" i="1"/>
  <c r="K24" i="3"/>
  <c r="V23" i="1"/>
  <c r="K23" i="3"/>
  <c r="V22" i="1"/>
  <c r="J23" i="3"/>
  <c r="V21" i="1"/>
  <c r="K22" i="3"/>
  <c r="V20" i="1"/>
  <c r="J22" i="3"/>
  <c r="V19" i="1"/>
  <c r="K21" i="3"/>
  <c r="V18" i="1"/>
  <c r="J21" i="3"/>
  <c r="V17" i="1"/>
  <c r="K20" i="3"/>
  <c r="L21" i="3"/>
  <c r="M21" i="3"/>
  <c r="L25" i="3"/>
  <c r="M25" i="3"/>
  <c r="L24" i="3"/>
  <c r="M24" i="3"/>
  <c r="L31" i="3"/>
  <c r="M31" i="3"/>
  <c r="L28" i="3"/>
  <c r="M28" i="3"/>
  <c r="L20" i="3"/>
  <c r="K4" i="3"/>
  <c r="L26" i="3"/>
  <c r="M26" i="3"/>
  <c r="L22" i="3"/>
  <c r="M22" i="3"/>
  <c r="J4" i="3"/>
  <c r="L23" i="3"/>
  <c r="M23" i="3"/>
  <c r="L4" i="3"/>
  <c r="M4" i="3"/>
  <c r="M20" i="3"/>
</calcChain>
</file>

<file path=xl/sharedStrings.xml><?xml version="1.0" encoding="utf-8"?>
<sst xmlns="http://schemas.openxmlformats.org/spreadsheetml/2006/main" count="356" uniqueCount="227">
  <si>
    <t>市政设施建设类审批（占用、挖掘城市道路）项目统计表</t>
  </si>
  <si>
    <t>1、项目名称规范化</t>
  </si>
  <si>
    <t>2022年</t>
  </si>
  <si>
    <t>“天数”和“进度条”根据“开始日期”和“结束日期”自动计算。</t>
  </si>
  <si>
    <t>序号</t>
  </si>
  <si>
    <t>项目名称</t>
  </si>
  <si>
    <t>案卷编号</t>
  </si>
  <si>
    <t>业主单位</t>
  </si>
  <si>
    <t>施工地点</t>
  </si>
  <si>
    <t>建设规模及内容</t>
  </si>
  <si>
    <t>占用面积（长mX宽m）</t>
  </si>
  <si>
    <t>占用面积（m2）</t>
  </si>
  <si>
    <t>占用收费（万元）</t>
  </si>
  <si>
    <t>修复面积（m2）</t>
  </si>
  <si>
    <t>修复收费（万元）</t>
  </si>
  <si>
    <t>受理时间（预审时间）</t>
  </si>
  <si>
    <t>审批时间（发证时间）</t>
  </si>
  <si>
    <t>收费时间（预审时间）</t>
  </si>
  <si>
    <t>许可证号</t>
  </si>
  <si>
    <t>备注（系统批复）</t>
  </si>
  <si>
    <t>备注</t>
  </si>
  <si>
    <t>开始日期</t>
  </si>
  <si>
    <t>结束日期</t>
  </si>
  <si>
    <t>天数</t>
  </si>
  <si>
    <t xml:space="preserve">市政消火栓建设项目-旭日路
</t>
  </si>
  <si>
    <t>惠州市碧水工程项目管理有限公司</t>
  </si>
  <si>
    <t>旭日路</t>
  </si>
  <si>
    <t>管长：329m；安装消火栓8座</t>
  </si>
  <si>
    <t>68X5</t>
  </si>
  <si>
    <t>惠州市金山新城水环境综合整治项目</t>
  </si>
  <si>
    <t>菱湖二路</t>
  </si>
  <si>
    <t>管长：115m，管径：DN400，开挖深度：4-5m</t>
  </si>
  <si>
    <t>116X4</t>
  </si>
  <si>
    <t>西堤路</t>
  </si>
  <si>
    <t>管长：162m；管径为DN1200，开挖深度：5-6m</t>
  </si>
  <si>
    <t>162X6</t>
  </si>
  <si>
    <t>花边岭广场停车场供水管道项目</t>
  </si>
  <si>
    <t>花边岭广场</t>
  </si>
  <si>
    <t>管长：114m，管径：DN150，开挖深度：0.6m</t>
  </si>
  <si>
    <t>120X2</t>
  </si>
  <si>
    <t>翠竹四路</t>
  </si>
  <si>
    <t>管长：519m，管径:DN500mm，开挖深度：3-4m</t>
  </si>
  <si>
    <t>160X5</t>
  </si>
  <si>
    <t>演达二路</t>
  </si>
  <si>
    <t>管长：40.3m，管径：DN500，开挖深度：3-4m</t>
  </si>
  <si>
    <t>42X4</t>
  </si>
  <si>
    <t>四环南路</t>
  </si>
  <si>
    <t>管长：42m，管径：DN600，开挖深度：3-4m</t>
  </si>
  <si>
    <t>龙丰-上排片区市政排水管网改造工程</t>
  </si>
  <si>
    <t>红花湖路、河坑路</t>
  </si>
  <si>
    <t>管长：480m，管径：DN600，开挖深度：4-5m</t>
  </si>
  <si>
    <t>120X5</t>
  </si>
  <si>
    <t>花园水东路</t>
  </si>
  <si>
    <t>管长：366m，管径：DN400-800；开挖深度：4-6m</t>
  </si>
  <si>
    <t>262X5</t>
  </si>
  <si>
    <t>江边路</t>
  </si>
  <si>
    <t>管长：306m,管径：DN600-800，开挖深度：3-4m</t>
  </si>
  <si>
    <t>106X4</t>
  </si>
  <si>
    <t>麻渣下片区</t>
  </si>
  <si>
    <t>总共对麻渣下片区6条路进行地质勘查钻探施工</t>
  </si>
  <si>
    <t>无需固定围挡</t>
  </si>
  <si>
    <t>麦地片区</t>
  </si>
  <si>
    <t>总共对麦地片区9条路进行地质勘查钻探施工</t>
  </si>
  <si>
    <t>下角片区（菱湖周边）市政排水管网改造工程-雨污分流</t>
  </si>
  <si>
    <t>香子园路</t>
  </si>
  <si>
    <t xml:space="preserve">                      管长：175m，管径：DN400，开挖深度：为3-4m
</t>
  </si>
  <si>
    <t>175X7</t>
  </si>
  <si>
    <t>惠市交通掘第0016</t>
  </si>
  <si>
    <t>批复工期</t>
  </si>
  <si>
    <t>市政消火栓建设项目-东升路</t>
  </si>
  <si>
    <t>东升路人行道</t>
  </si>
  <si>
    <t>安装消火栓10座</t>
  </si>
  <si>
    <t>20X2</t>
  </si>
  <si>
    <t>惠市交通掘第0017</t>
  </si>
  <si>
    <t>申请工期</t>
  </si>
  <si>
    <t>南郊站城乡Ⅰ线、Ⅱ线与南湖花园线网架完善工程</t>
  </si>
  <si>
    <t>惠城区供电局</t>
  </si>
  <si>
    <t>马庄路</t>
  </si>
  <si>
    <t>管长：58m，新建井2座;开挖深度：0.6m</t>
  </si>
  <si>
    <t>2X2</t>
  </si>
  <si>
    <t>惠市交通掘第0018</t>
  </si>
  <si>
    <t>惠城区排水主管网            病害修复项目</t>
  </si>
  <si>
    <t>新江路</t>
  </si>
  <si>
    <t>管长：230m，管径DN500，开挖深度:3-4m</t>
  </si>
  <si>
    <t>217X5</t>
  </si>
  <si>
    <t>惠市交通掘第0019</t>
  </si>
  <si>
    <t>采取分段发证，岔开路段施工的方式，第一阶段为13天</t>
  </si>
  <si>
    <t>东平北路</t>
  </si>
  <si>
    <t>管长：57m，管径：DN500～600，开挖深度:4-5m</t>
  </si>
  <si>
    <t>72X5</t>
  </si>
  <si>
    <t>惠市交通掘第0020</t>
  </si>
  <si>
    <t>现场勘探有地下燃气管线，需人工开挖。</t>
  </si>
  <si>
    <t>惠州市金山新城水环境综合整治项目演达四路病害管网修复</t>
  </si>
  <si>
    <t>演达四路</t>
  </si>
  <si>
    <t>管长：40.3m，管径：DN500 ，开挖深度:5m</t>
  </si>
  <si>
    <t>45X4</t>
  </si>
  <si>
    <t>惠市交通掘第0021</t>
  </si>
  <si>
    <t>惠州市金山新城水环境综合整治项目麦地东二路病害管网修复</t>
  </si>
  <si>
    <t>麦地东二路</t>
  </si>
  <si>
    <t>管长：146m，管径：DN400，开挖深度:3-4m</t>
  </si>
  <si>
    <t>60X4</t>
  </si>
  <si>
    <t>惠市交通掘第0022</t>
  </si>
  <si>
    <t>惠州市金山新城水环境综合整治项目三环南路病害管网修复</t>
  </si>
  <si>
    <t>三环南路</t>
  </si>
  <si>
    <t>管长：95m，管径：DN500～1200，开挖深度:6m</t>
  </si>
  <si>
    <t>130X5</t>
  </si>
  <si>
    <t>惠市交通掘第0023</t>
  </si>
  <si>
    <t>惠州市金山新城水环境综合整治项目演达一路病害管网修复</t>
  </si>
  <si>
    <t>演达一路</t>
  </si>
  <si>
    <t>管长：47m，管径：DN500，开挖深度:3-4m</t>
  </si>
  <si>
    <t>47X5</t>
  </si>
  <si>
    <t>惠市交通掘第0024</t>
  </si>
  <si>
    <t>惠州市金山新城水环境综合整治项目南岸路病害管网修复</t>
  </si>
  <si>
    <t>南岸路</t>
  </si>
  <si>
    <t>管长：17m，管径：DN500，开挖深度:3-4m</t>
  </si>
  <si>
    <t>17X5</t>
  </si>
  <si>
    <t>惠市交通掘第0025</t>
  </si>
  <si>
    <t>惠州市金山新城水环境综合整治项目惠澳大道病害管网修复</t>
  </si>
  <si>
    <t>惠澳大道</t>
  </si>
  <si>
    <t>管长：585m，管径：DN500，开挖深度:3-4m</t>
  </si>
  <si>
    <t>164X5</t>
  </si>
  <si>
    <t>惠市交通掘第0026</t>
  </si>
  <si>
    <t>采取分段发证，岔开路段施工的方式，第一阶段为14天</t>
  </si>
  <si>
    <t>惠州市金山新城水环境综合整治项目宝安路病害管网修复</t>
  </si>
  <si>
    <t>宝安路</t>
  </si>
  <si>
    <t>管长：114m，管径：DN600，开挖深度:4-5m</t>
  </si>
  <si>
    <t>64X5</t>
  </si>
  <si>
    <t>惠市交通掘第0027</t>
  </si>
  <si>
    <t>惠州市金山新城水环境综合整治项目麦地南路病害管网修复</t>
  </si>
  <si>
    <t>麦地南路</t>
  </si>
  <si>
    <t>惠市交通掘第0028</t>
  </si>
  <si>
    <t>惠州市金山新城水环境综合整治项目龙湖东四路病害管网修复</t>
  </si>
  <si>
    <t>龙湖东四路</t>
  </si>
  <si>
    <t>惠市交通掘第0029</t>
  </si>
  <si>
    <t>惠州市金山新城水环境综合整治项目花园水西路病害管网修复</t>
  </si>
  <si>
    <t>花园水西路</t>
  </si>
  <si>
    <t>惠市交通掘第0030</t>
  </si>
  <si>
    <t>市政消火栓建设项目-东升二路</t>
  </si>
  <si>
    <t>东升二路</t>
  </si>
  <si>
    <t>惠市交通掘第0031</t>
  </si>
  <si>
    <t>上排激流坑惠州市救助管理站和三个中心燃气管道工程</t>
  </si>
  <si>
    <t>惠州市城市燃气发展有限公司</t>
  </si>
  <si>
    <t>上排激流坑横一路</t>
  </si>
  <si>
    <t>惠市交通掘第0032</t>
  </si>
  <si>
    <t>惠州惠城110千伏尚书（青草塘）输变电工程</t>
  </si>
  <si>
    <t>三环东路</t>
  </si>
  <si>
    <t>惠市交通掘第0033</t>
  </si>
  <si>
    <t>惠泽大道</t>
  </si>
  <si>
    <t>惠市交通掘第0034</t>
  </si>
  <si>
    <t>演达二路视频杆取电工程</t>
  </si>
  <si>
    <t>惠州交投惠泊车管理有限公司</t>
  </si>
  <si>
    <t>惠市交通掘第0035</t>
  </si>
  <si>
    <t>市政设施建设类审批（占用、挖掘城市道路）核减工期统计表（3-4月）</t>
  </si>
  <si>
    <t>许可证编号</t>
  </si>
  <si>
    <t>受理日期</t>
  </si>
  <si>
    <t>许可起始日期</t>
  </si>
  <si>
    <t>许可截止日期</t>
  </si>
  <si>
    <t>原申请天数（天）</t>
  </si>
  <si>
    <t>批复天数（天）</t>
  </si>
  <si>
    <t>核减天数（天）</t>
  </si>
  <si>
    <t>核减比例（%）</t>
  </si>
  <si>
    <t>汇总</t>
  </si>
  <si>
    <t>惠州市金山新城水环境综合整治项目-地质勘探</t>
  </si>
  <si>
    <t xml:space="preserve">惠州市碧水工程项目管理有限公司
</t>
  </si>
  <si>
    <t>演达大道片区</t>
  </si>
  <si>
    <t>总共对演达大道片区12条路进行地质勘查钻探施工</t>
  </si>
  <si>
    <t>南部新城片区</t>
  </si>
  <si>
    <t>总共对南部新城片区10条路进行地质勘查钻探施工</t>
  </si>
  <si>
    <t>守正路</t>
  </si>
  <si>
    <t>雨污分流施工</t>
  </si>
  <si>
    <t>人行道1680㎡；机动车道5880㎡</t>
  </si>
  <si>
    <t>惠州市供水        有限公司</t>
  </si>
  <si>
    <t>分3段批复</t>
  </si>
  <si>
    <t>分2段批复</t>
  </si>
  <si>
    <t>管长：120m，管径：DN400，开挖深度:4-5m</t>
  </si>
  <si>
    <t>管长：153m，管径：DN1200，开挖深度:4-6m</t>
  </si>
  <si>
    <t>管长：94m，管径：DN600，开挖深度:4-5m</t>
  </si>
  <si>
    <t>100X5</t>
  </si>
  <si>
    <t xml:space="preserve">市政消火栓建设项目-东升二路
</t>
  </si>
  <si>
    <t>安装消火栓8座</t>
  </si>
  <si>
    <t>每座围挡约2平方</t>
  </si>
  <si>
    <t>管长：20m,管径：DE90.管道全线采用开挖敷设，并接入申请用户</t>
  </si>
  <si>
    <t>25X5</t>
  </si>
  <si>
    <t xml:space="preserve">惠城区供电局
</t>
  </si>
  <si>
    <t>砌筑双回路电缆沟118m；埋设110KV电缆</t>
  </si>
  <si>
    <t>118X2.5</t>
  </si>
  <si>
    <t>分段批复</t>
  </si>
  <si>
    <t>砌筑双回路电缆沟160m；埋设110KV电缆</t>
  </si>
  <si>
    <t>160X2.5</t>
  </si>
  <si>
    <t>停车位视频杆取电</t>
  </si>
  <si>
    <t>25X2</t>
  </si>
  <si>
    <t>计划起始日期</t>
  </si>
  <si>
    <t>计划截止日期</t>
  </si>
  <si>
    <t>预计工期（天）</t>
  </si>
  <si>
    <t>序号</t>
    <phoneticPr fontId="22" type="noConversion"/>
  </si>
  <si>
    <t>博罗深能燃气有限公司</t>
  </si>
  <si>
    <t>博罗县鼎盛智慧停车管理有限公司</t>
  </si>
  <si>
    <t>博罗县城内涝点和桥涵两侧沉降段整治工程</t>
  </si>
  <si>
    <t>博罗县城内涝点和桥涵两侧沉降段整治工程</t>
    <phoneticPr fontId="22" type="noConversion"/>
  </si>
  <si>
    <t>惠州博罗110千伏江南输变电工程</t>
    <phoneticPr fontId="22" type="noConversion"/>
  </si>
  <si>
    <t>博罗县城富华花园等23个小区老旧小区改造项目施工</t>
    <phoneticPr fontId="22" type="noConversion"/>
  </si>
  <si>
    <t>博罗县城市公共停车泊位盘活存量资产项目（罗阳街道）</t>
    <phoneticPr fontId="22" type="noConversion"/>
  </si>
  <si>
    <t>博罗县2022~2023年城镇老旧小区燃气设施整改项目气源管工程</t>
    <phoneticPr fontId="22" type="noConversion"/>
  </si>
  <si>
    <t>博罗县市政园林事务中心</t>
  </si>
  <si>
    <t>广东电网有限责任公司惠州博罗供电局</t>
  </si>
  <si>
    <t>博罗县住房和城乡建设局</t>
  </si>
  <si>
    <t>北环一路与飞龙大道交汇处</t>
  </si>
  <si>
    <t>商业东街（富力现代广场）</t>
  </si>
  <si>
    <t>商业东街（罗阳医院）</t>
  </si>
  <si>
    <t>矮岗路（与滨江路交汇处起）至中园五路（休闲广场南侧）</t>
  </si>
  <si>
    <t>商业中街（凯乐花园）</t>
  </si>
  <si>
    <t>商业中街（中园教师村）</t>
  </si>
  <si>
    <t>榕城中学、人民路、东山路、桥东二路、解放西路、桥西三路、罗阳一路、公园二路、下园北路、桥西四路、罗阳二路、春晖苑、新城三路、桥西五路、中园一路、怡景路、新凤路、文广一路、建设路、公园北路、龙珠路、文广二路、海富豪庭、公园东路、观前路1、文广三路、金泰瑞丰园、江东南路、观前路2、观园路、中成北路、富力现代广场、新城一路、西北路、低田路、怡景路北段、数码路、商业西街、中园五路、曙光南路、教师新村路、广场路、庆生路、桥东三路、桥西七路、大湖路、中园三路、滨江路、环城路、北门路、博惠路、博中路、新时代花园、矮岗路、上园路、和平路罗埔路、桥东五路、中园四路、江南大道、罗埔四路、光明路、银田花园、文光路、罗埔三路、东北路、商业东街、宝瑞一路、罗埔二路、榕新路、商业中街、宝瑞路、罗埔一路、塘滩路、桃园路1、大桥北路、博新路、广场路、中园二路、飞龙大道</t>
  </si>
  <si>
    <t>北门路、桥东五路、罗庚地路、人民路、观园路、罗阳二路、中园三路、建设路、博惠路、商业中街、桥西四路、桥东五路</t>
  </si>
  <si>
    <t>占用机动车道、非机动车道、人行道共3115㎡，挖掘机动车道、非机动车道、人行道共1446㎡</t>
  </si>
  <si>
    <t>占用机动车道2508㎡，挖掘机动车道3192㎡</t>
  </si>
  <si>
    <t>占用机动车道3514㎡，挖掘机动车道1747.5㎡</t>
  </si>
  <si>
    <t>中园五路：占用人行道144.6㎡；占用、挖掘车行道265.1㎡
矮岗路：占用人行道922.5㎡，挖掘人行道577.5㎡；占用、挖掘车行道55㎡</t>
  </si>
  <si>
    <t>占用城市道路360㎡（其中，人行道25㎡、非机动车道35㎡、机动车道300㎡）
挖掘城市道路48㎡（其中，挖掘人行道3㎡、非机动车道5㎡、机动车道40㎡）</t>
  </si>
  <si>
    <t>占用道路360㎡(其中人行道20㎡、非机动车道40㎡、机动车道300㎡)
挖掘道路48㎡(其中人行道4㎡、非机动车道4㎡、机动车道40㎡)</t>
  </si>
  <si>
    <t xml:space="preserve">施工涉及设施为机动车道、非机动车道、人行道等，施工内容为占用、挖掘城市道路，共计53146.30 平方米，其中挖掘22165.30 平方米，施工安全围蔽31015.40 平方米，施工结束后占用963.2平方米。 </t>
  </si>
  <si>
    <t>占用城市道路1410㎡ (其中，人行道0㎡ 、非机动车道0㎡、机动车道1410㎡)
挖掘城市道路366㎡(其中，人行道0㎡、非机动车道0㎡、机动车道366㎡)</t>
  </si>
  <si>
    <t>2023年博罗县占用挖掘城市道路项目计划</t>
    <phoneticPr fontId="22" type="noConversion"/>
  </si>
  <si>
    <t>博罗县龙溪街道污水支管网完善工程</t>
    <phoneticPr fontId="22" type="noConversion"/>
  </si>
  <si>
    <t>惠州市博罗县龙溪街道</t>
    <phoneticPr fontId="22" type="noConversion"/>
  </si>
  <si>
    <t>博罗县人民政府龙溪街道办事处</t>
    <phoneticPr fontId="22" type="noConversion"/>
  </si>
  <si>
    <t>本工程设计污水支管总长度243.37km，管径均在DN150-DN800。DN200以下（包括DN200管）采用UPVC排水管；DN300～DN600采用聚乙烯（PE）缠绕结构壁A型管和中空壁塑钢缠绕聚乙烯管，两种管材均采用；大于及等于DN800管道采用钢筋混凝土管。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</si>
</sst>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;@"/>
    <numFmt numFmtId="177" formatCode="00&quot;月&quot;"/>
    <numFmt numFmtId="178" formatCode="00&quot;日&quot;"/>
    <numFmt numFmtId="179" formatCode="yyyy&quot;年&quot;m&quot;月&quot;d&quot;日&quot;;@"/>
  </numFmts>
  <fonts count="27" x14ac:knownFonts="1">
    <font>
      <sz val="12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2"/>
      <color rgb="FFFFFFFF"/>
      <name val="宋体"/>
      <family val="3"/>
      <charset val="134"/>
      <scheme val="minor"/>
    </font>
    <font>
      <b/>
      <sz val="12"/>
      <color rgb="FFFFFFFF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b/>
      <sz val="22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22"/>
      <name val="宋体"/>
      <family val="3"/>
      <charset val="134"/>
      <scheme val="minor"/>
    </font>
    <font>
      <b/>
      <sz val="10"/>
      <color rgb="FFFFFFFF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rgb="FFFFFFFF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0"/>
      <color theme="0"/>
      <name val="宋体"/>
      <family val="3"/>
      <charset val="134"/>
      <scheme val="minor"/>
    </font>
    <font>
      <sz val="10"/>
      <color theme="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4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5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5" tint="-0.249977111117893"/>
      </left>
      <right style="thin">
        <color theme="0"/>
      </right>
      <top style="thick">
        <color theme="5" tint="-0.249977111117893"/>
      </top>
      <bottom/>
      <diagonal/>
    </border>
    <border>
      <left/>
      <right style="thin">
        <color theme="0"/>
      </right>
      <top style="thick">
        <color theme="5" tint="-0.249977111117893"/>
      </top>
      <bottom/>
      <diagonal/>
    </border>
    <border>
      <left/>
      <right style="thin">
        <color auto="1"/>
      </right>
      <top style="thick">
        <color theme="5" tint="-0.249977111117893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theme="5" tint="-0.249977111117893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ck">
        <color theme="5" tint="-0.249977111117893"/>
      </top>
      <bottom/>
      <diagonal/>
    </border>
    <border>
      <left style="thin">
        <color theme="0"/>
      </left>
      <right style="thin">
        <color theme="0"/>
      </right>
      <top style="thick">
        <color theme="5" tint="-0.249977111117893"/>
      </top>
      <bottom style="thin">
        <color theme="5" tint="-0.249977111117893"/>
      </bottom>
      <diagonal/>
    </border>
    <border>
      <left/>
      <right/>
      <top/>
      <bottom style="thin">
        <color theme="5" tint="-0.24997711111789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F79646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rgb="FFED7831"/>
      </bottom>
      <diagonal/>
    </border>
    <border>
      <left/>
      <right/>
      <top style="thin">
        <color theme="5" tint="-0.249977111117893"/>
      </top>
      <bottom style="thin">
        <color rgb="FFED7831"/>
      </bottom>
      <diagonal/>
    </border>
    <border>
      <left style="thin">
        <color theme="5" tint="-0.249977111117893"/>
      </left>
      <right/>
      <top style="thin">
        <color rgb="FFED7831"/>
      </top>
      <bottom style="thin">
        <color rgb="FFED7831"/>
      </bottom>
      <diagonal/>
    </border>
    <border>
      <left/>
      <right/>
      <top style="thin">
        <color rgb="FFED7831"/>
      </top>
      <bottom style="thin">
        <color rgb="FFED7831"/>
      </bottom>
      <diagonal/>
    </border>
    <border>
      <left style="thin">
        <color theme="5" tint="-0.249977111117893"/>
      </left>
      <right/>
      <top style="thin">
        <color rgb="FFED7831"/>
      </top>
      <bottom/>
      <diagonal/>
    </border>
    <border>
      <left/>
      <right/>
      <top style="thin">
        <color rgb="FFED7831"/>
      </top>
      <bottom/>
      <diagonal/>
    </border>
    <border>
      <left/>
      <right/>
      <top style="thin">
        <color theme="5" tint="-0.249977111117893"/>
      </top>
      <bottom style="thick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ck">
        <color theme="5" tint="-0.249977111117893"/>
      </bottom>
      <diagonal/>
    </border>
    <border>
      <left style="thin">
        <color theme="0"/>
      </left>
      <right style="thick">
        <color theme="5" tint="-0.249977111117893"/>
      </right>
      <top style="thick">
        <color theme="5" tint="-0.249977111117893"/>
      </top>
      <bottom style="thin">
        <color theme="5" tint="-0.249977111117893"/>
      </bottom>
      <diagonal/>
    </border>
    <border>
      <left/>
      <right style="thick">
        <color theme="5" tint="-0.249977111117893"/>
      </right>
      <top/>
      <bottom style="thin">
        <color theme="5" tint="-0.249977111117893"/>
      </bottom>
      <diagonal/>
    </border>
    <border>
      <left/>
      <right style="thick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 style="thick">
        <color theme="5" tint="-0.249977111117893"/>
      </right>
      <top style="thin">
        <color theme="5" tint="-0.249977111117893"/>
      </top>
      <bottom style="thin">
        <color rgb="FFED7831"/>
      </bottom>
      <diagonal/>
    </border>
    <border>
      <left/>
      <right style="thick">
        <color theme="5" tint="-0.249977111117893"/>
      </right>
      <top style="thin">
        <color rgb="FFED7831"/>
      </top>
      <bottom style="thin">
        <color rgb="FFED7831"/>
      </bottom>
      <diagonal/>
    </border>
    <border>
      <left/>
      <right style="thick">
        <color theme="5" tint="-0.249977111117893"/>
      </right>
      <top style="thin">
        <color rgb="FFED7831"/>
      </top>
      <bottom/>
      <diagonal/>
    </border>
    <border>
      <left/>
      <right style="thick">
        <color theme="5" tint="-0.249977111117893"/>
      </right>
      <top style="thin">
        <color theme="5" tint="-0.249977111117893"/>
      </top>
      <bottom style="thick">
        <color theme="5" tint="-0.249977111117893"/>
      </bottom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7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3" xfId="0" applyBorder="1">
      <alignment vertical="center"/>
    </xf>
    <xf numFmtId="0" fontId="0" fillId="3" borderId="0" xfId="0" applyFill="1" applyAlignment="1">
      <alignment horizontal="center" vertical="center"/>
    </xf>
    <xf numFmtId="0" fontId="1" fillId="0" borderId="0" xfId="0" applyFont="1">
      <alignment vertical="center"/>
    </xf>
    <xf numFmtId="0" fontId="12" fillId="2" borderId="12" xfId="0" applyNumberFormat="1" applyFont="1" applyFill="1" applyBorder="1" applyAlignment="1">
      <alignment horizontal="center" vertical="center"/>
    </xf>
    <xf numFmtId="0" fontId="12" fillId="2" borderId="13" xfId="0" applyNumberFormat="1" applyFont="1" applyFill="1" applyBorder="1" applyAlignment="1">
      <alignment horizontal="center" vertical="center"/>
    </xf>
    <xf numFmtId="0" fontId="13" fillId="0" borderId="13" xfId="0" applyNumberFormat="1" applyFont="1" applyFill="1" applyBorder="1" applyAlignment="1">
      <alignment horizontal="center" vertical="center"/>
    </xf>
    <xf numFmtId="0" fontId="12" fillId="2" borderId="14" xfId="0" applyNumberFormat="1" applyFont="1" applyFill="1" applyBorder="1" applyAlignment="1">
      <alignment horizontal="center" vertical="center" wrapText="1"/>
    </xf>
    <xf numFmtId="0" fontId="14" fillId="2" borderId="14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/>
    </xf>
    <xf numFmtId="0" fontId="15" fillId="0" borderId="15" xfId="0" applyNumberFormat="1" applyFont="1" applyFill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6" fillId="0" borderId="6" xfId="0" applyNumberFormat="1" applyFont="1" applyFill="1" applyBorder="1" applyAlignment="1">
      <alignment horizontal="center" vertical="center" wrapText="1"/>
    </xf>
    <xf numFmtId="0" fontId="15" fillId="0" borderId="18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19" xfId="0" applyNumberFormat="1" applyFont="1" applyFill="1" applyBorder="1" applyAlignment="1">
      <alignment horizontal="center" vertical="center" wrapText="1"/>
    </xf>
    <xf numFmtId="0" fontId="16" fillId="0" borderId="10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0" fontId="15" fillId="0" borderId="17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10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 wrapText="1"/>
    </xf>
    <xf numFmtId="58" fontId="15" fillId="0" borderId="10" xfId="0" applyNumberFormat="1" applyFont="1" applyFill="1" applyBorder="1" applyAlignment="1">
      <alignment horizontal="center" vertical="center" wrapText="1"/>
    </xf>
    <xf numFmtId="58" fontId="15" fillId="0" borderId="10" xfId="0" applyNumberFormat="1" applyFont="1" applyFill="1" applyBorder="1" applyAlignment="1">
      <alignment horizontal="center" vertical="center"/>
    </xf>
    <xf numFmtId="58" fontId="15" fillId="0" borderId="7" xfId="0" applyNumberFormat="1" applyFont="1" applyFill="1" applyBorder="1" applyAlignment="1">
      <alignment horizontal="center" vertical="center" wrapText="1"/>
    </xf>
    <xf numFmtId="58" fontId="15" fillId="0" borderId="7" xfId="0" applyNumberFormat="1" applyFont="1" applyFill="1" applyBorder="1" applyAlignment="1">
      <alignment horizontal="center" vertical="center"/>
    </xf>
    <xf numFmtId="0" fontId="15" fillId="0" borderId="22" xfId="0" applyNumberFormat="1" applyFont="1" applyFill="1" applyBorder="1" applyAlignment="1">
      <alignment horizontal="center" vertical="center" wrapText="1"/>
    </xf>
    <xf numFmtId="0" fontId="15" fillId="0" borderId="23" xfId="0" applyNumberFormat="1" applyFont="1" applyFill="1" applyBorder="1" applyAlignment="1">
      <alignment horizontal="center" vertical="center" wrapText="1"/>
    </xf>
    <xf numFmtId="0" fontId="15" fillId="0" borderId="24" xfId="0" applyNumberFormat="1" applyFont="1" applyFill="1" applyBorder="1" applyAlignment="1">
      <alignment horizontal="center" vertical="center" wrapText="1"/>
    </xf>
    <xf numFmtId="0" fontId="15" fillId="0" borderId="2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7" fontId="8" fillId="0" borderId="0" xfId="0" applyNumberFormat="1" applyFont="1" applyAlignment="1">
      <alignment horizontal="left" vertical="center"/>
    </xf>
    <xf numFmtId="177" fontId="8" fillId="0" borderId="0" xfId="0" applyNumberFormat="1" applyFont="1" applyAlignment="1">
      <alignment horizontal="center" vertical="center"/>
    </xf>
    <xf numFmtId="0" fontId="12" fillId="2" borderId="26" xfId="0" applyNumberFormat="1" applyFont="1" applyFill="1" applyBorder="1" applyAlignment="1">
      <alignment horizontal="center" vertical="center"/>
    </xf>
    <xf numFmtId="0" fontId="19" fillId="4" borderId="27" xfId="0" applyNumberFormat="1" applyFont="1" applyFill="1" applyBorder="1" applyAlignment="1">
      <alignment horizontal="center" vertical="center"/>
    </xf>
    <xf numFmtId="0" fontId="20" fillId="0" borderId="28" xfId="0" applyNumberFormat="1" applyFont="1" applyFill="1" applyBorder="1" applyAlignment="1">
      <alignment horizontal="center" vertical="center"/>
    </xf>
    <xf numFmtId="0" fontId="15" fillId="0" borderId="29" xfId="0" applyNumberFormat="1" applyFont="1" applyFill="1" applyBorder="1" applyAlignment="1">
      <alignment horizontal="center" vertical="center"/>
    </xf>
    <xf numFmtId="0" fontId="19" fillId="0" borderId="28" xfId="0" applyNumberFormat="1" applyFont="1" applyFill="1" applyBorder="1" applyAlignment="1">
      <alignment horizontal="center" vertical="center"/>
    </xf>
    <xf numFmtId="0" fontId="17" fillId="0" borderId="30" xfId="0" applyNumberFormat="1" applyFont="1" applyFill="1" applyBorder="1" applyAlignment="1">
      <alignment horizontal="center" vertical="center"/>
    </xf>
    <xf numFmtId="178" fontId="15" fillId="0" borderId="30" xfId="0" applyNumberFormat="1" applyFont="1" applyFill="1" applyBorder="1" applyAlignment="1">
      <alignment horizontal="center" vertical="center"/>
    </xf>
    <xf numFmtId="0" fontId="15" fillId="5" borderId="28" xfId="0" applyNumberFormat="1" applyFont="1" applyFill="1" applyBorder="1" applyAlignment="1">
      <alignment horizontal="center" vertical="center"/>
    </xf>
    <xf numFmtId="0" fontId="21" fillId="0" borderId="31" xfId="0" applyNumberFormat="1" applyFont="1" applyFill="1" applyBorder="1" applyAlignment="1">
      <alignment vertical="center"/>
    </xf>
    <xf numFmtId="0" fontId="21" fillId="0" borderId="32" xfId="0" applyNumberFormat="1" applyFont="1" applyFill="1" applyBorder="1" applyAlignment="1">
      <alignment vertical="center"/>
    </xf>
    <xf numFmtId="0" fontId="17" fillId="5" borderId="32" xfId="0" applyNumberFormat="1" applyFont="1" applyFill="1" applyBorder="1" applyAlignment="1">
      <alignment horizontal="center" vertical="center"/>
    </xf>
    <xf numFmtId="178" fontId="15" fillId="5" borderId="32" xfId="0" applyNumberFormat="1" applyFont="1" applyFill="1" applyBorder="1" applyAlignment="1">
      <alignment horizontal="center" vertical="center"/>
    </xf>
    <xf numFmtId="0" fontId="15" fillId="5" borderId="30" xfId="0" applyNumberFormat="1" applyFont="1" applyFill="1" applyBorder="1" applyAlignment="1">
      <alignment horizontal="center" vertical="center"/>
    </xf>
    <xf numFmtId="0" fontId="21" fillId="0" borderId="33" xfId="0" applyNumberFormat="1" applyFont="1" applyFill="1" applyBorder="1" applyAlignment="1">
      <alignment vertical="center"/>
    </xf>
    <xf numFmtId="0" fontId="21" fillId="0" borderId="34" xfId="0" applyNumberFormat="1" applyFont="1" applyFill="1" applyBorder="1" applyAlignment="1">
      <alignment vertical="center"/>
    </xf>
    <xf numFmtId="178" fontId="15" fillId="0" borderId="32" xfId="0" applyNumberFormat="1" applyFont="1" applyFill="1" applyBorder="1" applyAlignment="1">
      <alignment horizontal="center" vertical="center"/>
    </xf>
    <xf numFmtId="0" fontId="15" fillId="0" borderId="30" xfId="0" applyNumberFormat="1" applyFont="1" applyFill="1" applyBorder="1" applyAlignment="1">
      <alignment horizontal="center" vertical="center"/>
    </xf>
    <xf numFmtId="0" fontId="21" fillId="0" borderId="35" xfId="0" applyNumberFormat="1" applyFont="1" applyFill="1" applyBorder="1" applyAlignment="1">
      <alignment vertical="center"/>
    </xf>
    <xf numFmtId="0" fontId="21" fillId="0" borderId="36" xfId="0" applyNumberFormat="1" applyFont="1" applyFill="1" applyBorder="1" applyAlignment="1">
      <alignment vertical="center"/>
    </xf>
    <xf numFmtId="0" fontId="21" fillId="0" borderId="37" xfId="0" applyNumberFormat="1" applyFont="1" applyFill="1" applyBorder="1" applyAlignment="1">
      <alignment vertical="center"/>
    </xf>
    <xf numFmtId="0" fontId="21" fillId="0" borderId="38" xfId="0" applyNumberFormat="1" applyFont="1" applyFill="1" applyBorder="1" applyAlignment="1">
      <alignment vertical="center"/>
    </xf>
    <xf numFmtId="178" fontId="15" fillId="5" borderId="39" xfId="0" applyNumberFormat="1" applyFont="1" applyFill="1" applyBorder="1" applyAlignment="1">
      <alignment horizontal="center" vertical="center"/>
    </xf>
    <xf numFmtId="0" fontId="15" fillId="5" borderId="39" xfId="0" applyNumberFormat="1" applyFont="1" applyFill="1" applyBorder="1" applyAlignment="1">
      <alignment horizontal="center" vertical="center"/>
    </xf>
    <xf numFmtId="0" fontId="21" fillId="0" borderId="40" xfId="0" applyNumberFormat="1" applyFont="1" applyFill="1" applyBorder="1" applyAlignment="1">
      <alignment vertical="center"/>
    </xf>
    <xf numFmtId="0" fontId="21" fillId="0" borderId="39" xfId="0" applyNumberFormat="1" applyFont="1" applyFill="1" applyBorder="1" applyAlignment="1">
      <alignment vertical="center"/>
    </xf>
    <xf numFmtId="0" fontId="19" fillId="4" borderId="41" xfId="0" applyNumberFormat="1" applyFont="1" applyFill="1" applyBorder="1" applyAlignment="1">
      <alignment horizontal="center" vertical="center"/>
    </xf>
    <xf numFmtId="0" fontId="20" fillId="0" borderId="42" xfId="0" applyNumberFormat="1" applyFont="1" applyFill="1" applyBorder="1" applyAlignment="1">
      <alignment horizontal="center" vertical="center"/>
    </xf>
    <xf numFmtId="0" fontId="19" fillId="0" borderId="42" xfId="0" applyNumberFormat="1" applyFont="1" applyFill="1" applyBorder="1" applyAlignment="1">
      <alignment horizontal="center" vertical="center"/>
    </xf>
    <xf numFmtId="0" fontId="21" fillId="0" borderId="43" xfId="0" applyNumberFormat="1" applyFont="1" applyFill="1" applyBorder="1" applyAlignment="1">
      <alignment vertical="center"/>
    </xf>
    <xf numFmtId="0" fontId="21" fillId="0" borderId="44" xfId="0" applyNumberFormat="1" applyFont="1" applyFill="1" applyBorder="1" applyAlignment="1">
      <alignment vertical="center"/>
    </xf>
    <xf numFmtId="0" fontId="21" fillId="0" borderId="45" xfId="0" applyNumberFormat="1" applyFont="1" applyFill="1" applyBorder="1" applyAlignment="1">
      <alignment vertical="center"/>
    </xf>
    <xf numFmtId="0" fontId="21" fillId="0" borderId="46" xfId="0" applyNumberFormat="1" applyFont="1" applyFill="1" applyBorder="1" applyAlignment="1">
      <alignment vertical="center"/>
    </xf>
    <xf numFmtId="0" fontId="21" fillId="0" borderId="47" xfId="0" applyNumberFormat="1" applyFont="1" applyFill="1" applyBorder="1" applyAlignment="1">
      <alignment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79" fontId="24" fillId="0" borderId="1" xfId="0" applyNumberFormat="1" applyFont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58" fontId="15" fillId="0" borderId="7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 wrapText="1"/>
    </xf>
    <xf numFmtId="58" fontId="15" fillId="0" borderId="4" xfId="0" applyNumberFormat="1" applyFont="1" applyFill="1" applyBorder="1" applyAlignment="1">
      <alignment horizontal="center" vertical="center"/>
    </xf>
    <xf numFmtId="58" fontId="15" fillId="0" borderId="21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  <xf numFmtId="0" fontId="16" fillId="0" borderId="8" xfId="0" applyNumberFormat="1" applyFont="1" applyFill="1" applyBorder="1" applyAlignment="1">
      <alignment horizontal="center" vertical="center" wrapText="1"/>
    </xf>
    <xf numFmtId="0" fontId="16" fillId="0" borderId="10" xfId="0" applyNumberFormat="1" applyFont="1" applyFill="1" applyBorder="1" applyAlignment="1">
      <alignment horizontal="center" vertical="center" wrapText="1"/>
    </xf>
    <xf numFmtId="0" fontId="16" fillId="0" borderId="6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5" fillId="0" borderId="16" xfId="0" applyNumberFormat="1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vertical="center"/>
    </xf>
    <xf numFmtId="0" fontId="15" fillId="0" borderId="1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2" fillId="2" borderId="20" xfId="0" applyNumberFormat="1" applyFont="1" applyFill="1" applyBorder="1" applyAlignment="1">
      <alignment horizontal="center" vertical="center"/>
    </xf>
    <xf numFmtId="0" fontId="12" fillId="2" borderId="1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22">
    <dxf>
      <fill>
        <patternFill patternType="solid">
          <bgColor rgb="FF00B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2"/>
  <colors>
    <mruColors>
      <color rgb="FFD37A23"/>
      <color rgb="FFC65911"/>
      <color rgb="FFED78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55"/>
  <sheetViews>
    <sheetView showGridLines="0" topLeftCell="A9" workbookViewId="0">
      <selection activeCell="C4" sqref="C4"/>
    </sheetView>
  </sheetViews>
  <sheetFormatPr defaultColWidth="9" defaultRowHeight="30" customHeight="1" x14ac:dyDescent="0.15"/>
  <cols>
    <col min="1" max="1" width="0.625" customWidth="1"/>
    <col min="2" max="2" width="6.75" customWidth="1"/>
    <col min="3" max="3" width="22.75" customWidth="1"/>
    <col min="4" max="4" width="14.625" style="40" customWidth="1"/>
    <col min="5" max="5" width="14.75" customWidth="1"/>
    <col min="6" max="6" width="14.625" style="2" customWidth="1"/>
    <col min="7" max="8" width="21.125" style="41" customWidth="1"/>
    <col min="9" max="13" width="14.625" style="2" customWidth="1"/>
    <col min="14" max="14" width="11.75" style="7" customWidth="1"/>
    <col min="15" max="15" width="12.125" style="7" customWidth="1"/>
    <col min="16" max="16" width="11.75" style="2" customWidth="1"/>
    <col min="17" max="17" width="15.5" style="2" customWidth="1"/>
    <col min="18" max="18" width="21.875" style="2" customWidth="1"/>
    <col min="19" max="19" width="11.375" style="2" customWidth="1"/>
    <col min="20" max="20" width="9.375" style="2" customWidth="1"/>
    <col min="21" max="21" width="9.625" style="2" customWidth="1"/>
    <col min="22" max="22" width="5.75" style="2" customWidth="1"/>
    <col min="23" max="53" width="3.125" style="2" customWidth="1"/>
    <col min="54" max="16384" width="9" style="2"/>
  </cols>
  <sheetData>
    <row r="1" spans="1:53" ht="57" customHeight="1" x14ac:dyDescent="0.15">
      <c r="A1" s="2"/>
      <c r="B1" s="143" t="s">
        <v>0</v>
      </c>
      <c r="C1" s="143"/>
      <c r="D1" s="144"/>
      <c r="E1" s="143"/>
      <c r="F1" s="143"/>
      <c r="G1" s="145"/>
      <c r="H1" s="145"/>
      <c r="I1" s="143"/>
      <c r="J1" s="143"/>
      <c r="K1" s="143"/>
      <c r="L1" s="143"/>
      <c r="M1" s="143"/>
      <c r="N1" s="144"/>
      <c r="O1" s="144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</row>
    <row r="2" spans="1:53" ht="24" customHeight="1" x14ac:dyDescent="0.15">
      <c r="A2" s="2"/>
      <c r="B2" s="42"/>
      <c r="C2" s="43" t="s">
        <v>1</v>
      </c>
      <c r="D2" s="7"/>
      <c r="E2" s="2"/>
      <c r="Q2" s="78" t="s">
        <v>2</v>
      </c>
      <c r="R2" s="79">
        <v>3</v>
      </c>
      <c r="S2" s="80"/>
      <c r="T2" s="80"/>
      <c r="U2" s="1"/>
      <c r="V2" s="146" t="s">
        <v>3</v>
      </c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3"/>
      <c r="AW2" s="13"/>
      <c r="AX2" s="13"/>
      <c r="AY2" s="13"/>
      <c r="AZ2" s="13"/>
      <c r="BA2" s="13"/>
    </row>
    <row r="3" spans="1:53" s="1" customFormat="1" ht="94.5" customHeight="1" x14ac:dyDescent="0.15">
      <c r="A3" s="44"/>
      <c r="B3" s="45" t="s">
        <v>4</v>
      </c>
      <c r="C3" s="46" t="s">
        <v>5</v>
      </c>
      <c r="D3" s="47" t="s">
        <v>6</v>
      </c>
      <c r="E3" s="48" t="s">
        <v>7</v>
      </c>
      <c r="F3" s="48" t="s">
        <v>8</v>
      </c>
      <c r="G3" s="48" t="s">
        <v>9</v>
      </c>
      <c r="H3" s="49" t="s">
        <v>10</v>
      </c>
      <c r="I3" s="48" t="s">
        <v>11</v>
      </c>
      <c r="J3" s="48" t="s">
        <v>12</v>
      </c>
      <c r="K3" s="147" t="s">
        <v>13</v>
      </c>
      <c r="L3" s="148"/>
      <c r="M3" s="48" t="s">
        <v>14</v>
      </c>
      <c r="N3" s="48" t="s">
        <v>15</v>
      </c>
      <c r="O3" s="48" t="s">
        <v>16</v>
      </c>
      <c r="P3" s="48" t="s">
        <v>17</v>
      </c>
      <c r="Q3" s="46" t="s">
        <v>18</v>
      </c>
      <c r="R3" s="46" t="s">
        <v>19</v>
      </c>
      <c r="S3" s="46" t="s">
        <v>20</v>
      </c>
      <c r="T3" s="81" t="s">
        <v>21</v>
      </c>
      <c r="U3" s="81" t="s">
        <v>22</v>
      </c>
      <c r="V3" s="81" t="s">
        <v>23</v>
      </c>
      <c r="W3" s="82">
        <v>1</v>
      </c>
      <c r="X3" s="82">
        <v>2</v>
      </c>
      <c r="Y3" s="82">
        <v>3</v>
      </c>
      <c r="Z3" s="82">
        <v>4</v>
      </c>
      <c r="AA3" s="82">
        <v>5</v>
      </c>
      <c r="AB3" s="82">
        <v>6</v>
      </c>
      <c r="AC3" s="82">
        <v>7</v>
      </c>
      <c r="AD3" s="82">
        <v>8</v>
      </c>
      <c r="AE3" s="82">
        <v>9</v>
      </c>
      <c r="AF3" s="82">
        <v>10</v>
      </c>
      <c r="AG3" s="82">
        <v>11</v>
      </c>
      <c r="AH3" s="82">
        <v>12</v>
      </c>
      <c r="AI3" s="82">
        <v>13</v>
      </c>
      <c r="AJ3" s="82">
        <v>14</v>
      </c>
      <c r="AK3" s="82">
        <v>15</v>
      </c>
      <c r="AL3" s="82">
        <v>16</v>
      </c>
      <c r="AM3" s="82">
        <v>17</v>
      </c>
      <c r="AN3" s="82">
        <v>18</v>
      </c>
      <c r="AO3" s="82">
        <v>19</v>
      </c>
      <c r="AP3" s="82">
        <v>20</v>
      </c>
      <c r="AQ3" s="82">
        <v>21</v>
      </c>
      <c r="AR3" s="82">
        <v>22</v>
      </c>
      <c r="AS3" s="82">
        <v>23</v>
      </c>
      <c r="AT3" s="82">
        <v>24</v>
      </c>
      <c r="AU3" s="82">
        <v>25</v>
      </c>
      <c r="AV3" s="82">
        <v>26</v>
      </c>
      <c r="AW3" s="82">
        <v>27</v>
      </c>
      <c r="AX3" s="82">
        <v>28</v>
      </c>
      <c r="AY3" s="82">
        <v>29</v>
      </c>
      <c r="AZ3" s="82">
        <v>30</v>
      </c>
      <c r="BA3" s="106">
        <v>31</v>
      </c>
    </row>
    <row r="4" spans="1:53" s="38" customFormat="1" ht="31.7" hidden="1" customHeight="1" x14ac:dyDescent="0.15">
      <c r="B4" s="50">
        <v>1</v>
      </c>
      <c r="C4" s="22" t="s">
        <v>24</v>
      </c>
      <c r="D4" s="51"/>
      <c r="E4" s="140" t="s">
        <v>25</v>
      </c>
      <c r="F4" s="52" t="s">
        <v>26</v>
      </c>
      <c r="G4" s="53" t="s">
        <v>27</v>
      </c>
      <c r="H4" s="53" t="s">
        <v>28</v>
      </c>
      <c r="I4" s="63"/>
      <c r="J4" s="63"/>
      <c r="K4" s="50"/>
      <c r="L4" s="50"/>
      <c r="M4" s="63"/>
      <c r="N4" s="63"/>
      <c r="O4" s="63"/>
      <c r="P4" s="63"/>
      <c r="Q4" s="50"/>
      <c r="R4" s="50"/>
      <c r="S4" s="50"/>
      <c r="T4" s="50"/>
      <c r="U4" s="51"/>
      <c r="V4" s="50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107"/>
    </row>
    <row r="5" spans="1:53" s="39" customFormat="1" ht="55.5" hidden="1" customHeight="1" x14ac:dyDescent="0.15">
      <c r="A5" s="54"/>
      <c r="B5" s="50">
        <v>2</v>
      </c>
      <c r="C5" s="55" t="s">
        <v>29</v>
      </c>
      <c r="D5" s="56"/>
      <c r="E5" s="129"/>
      <c r="F5" s="58" t="s">
        <v>30</v>
      </c>
      <c r="G5" s="59" t="s">
        <v>31</v>
      </c>
      <c r="H5" s="59" t="s">
        <v>32</v>
      </c>
      <c r="I5" s="69"/>
      <c r="J5" s="69"/>
      <c r="K5" s="65"/>
      <c r="L5" s="65"/>
      <c r="M5" s="69"/>
      <c r="N5" s="70">
        <v>44624</v>
      </c>
      <c r="O5" s="71">
        <v>44631</v>
      </c>
      <c r="P5" s="69"/>
      <c r="Q5" s="65"/>
      <c r="R5" s="65"/>
      <c r="S5" s="84"/>
      <c r="T5" s="84"/>
      <c r="U5" s="84"/>
      <c r="V5" s="32">
        <v>20</v>
      </c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108"/>
    </row>
    <row r="6" spans="1:53" s="39" customFormat="1" ht="38.25" customHeight="1" x14ac:dyDescent="0.15">
      <c r="A6" s="54"/>
      <c r="B6" s="50">
        <v>3</v>
      </c>
      <c r="C6" s="60" t="s">
        <v>29</v>
      </c>
      <c r="D6" s="51"/>
      <c r="E6" s="127"/>
      <c r="F6" s="62" t="s">
        <v>33</v>
      </c>
      <c r="G6" s="53" t="s">
        <v>34</v>
      </c>
      <c r="H6" s="53" t="s">
        <v>35</v>
      </c>
      <c r="I6" s="63"/>
      <c r="J6" s="63"/>
      <c r="K6" s="50"/>
      <c r="L6" s="50"/>
      <c r="M6" s="63"/>
      <c r="N6" s="72">
        <v>44624</v>
      </c>
      <c r="O6" s="73">
        <v>44631</v>
      </c>
      <c r="P6" s="63"/>
      <c r="Q6" s="50"/>
      <c r="R6" s="50"/>
      <c r="S6" s="84"/>
      <c r="T6" s="84"/>
      <c r="U6" s="84"/>
      <c r="V6" s="32">
        <v>60</v>
      </c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108"/>
    </row>
    <row r="7" spans="1:53" s="39" customFormat="1" ht="41.25" customHeight="1" x14ac:dyDescent="0.15">
      <c r="A7" s="54"/>
      <c r="B7" s="50">
        <v>4</v>
      </c>
      <c r="C7" s="60" t="s">
        <v>36</v>
      </c>
      <c r="D7" s="50"/>
      <c r="E7" s="63"/>
      <c r="F7" s="63" t="s">
        <v>37</v>
      </c>
      <c r="G7" s="53" t="s">
        <v>38</v>
      </c>
      <c r="H7" s="53" t="s">
        <v>39</v>
      </c>
      <c r="I7" s="63"/>
      <c r="J7" s="63"/>
      <c r="K7" s="50"/>
      <c r="L7" s="50"/>
      <c r="M7" s="63"/>
      <c r="N7" s="72">
        <v>44628</v>
      </c>
      <c r="O7" s="73">
        <v>44634</v>
      </c>
      <c r="P7" s="63"/>
      <c r="Q7" s="50"/>
      <c r="R7" s="50"/>
      <c r="S7" s="84"/>
      <c r="T7" s="84"/>
      <c r="U7" s="84"/>
      <c r="V7" s="32">
        <v>20</v>
      </c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108"/>
    </row>
    <row r="8" spans="1:53" s="39" customFormat="1" ht="42.75" customHeight="1" x14ac:dyDescent="0.15">
      <c r="A8" s="54"/>
      <c r="B8" s="50">
        <v>5</v>
      </c>
      <c r="C8" s="60" t="s">
        <v>29</v>
      </c>
      <c r="D8" s="50"/>
      <c r="E8" s="129" t="s">
        <v>25</v>
      </c>
      <c r="F8" s="63" t="s">
        <v>40</v>
      </c>
      <c r="G8" s="53" t="s">
        <v>41</v>
      </c>
      <c r="H8" s="53" t="s">
        <v>42</v>
      </c>
      <c r="I8" s="63"/>
      <c r="J8" s="63"/>
      <c r="K8" s="50"/>
      <c r="L8" s="50"/>
      <c r="M8" s="63"/>
      <c r="N8" s="72">
        <v>44628</v>
      </c>
      <c r="O8" s="73">
        <v>44634</v>
      </c>
      <c r="P8" s="63"/>
      <c r="Q8" s="50"/>
      <c r="R8" s="50"/>
      <c r="S8" s="84"/>
      <c r="T8" s="84"/>
      <c r="U8" s="84"/>
      <c r="V8" s="32">
        <v>20</v>
      </c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108"/>
    </row>
    <row r="9" spans="1:53" s="39" customFormat="1" ht="32.25" customHeight="1" x14ac:dyDescent="0.15">
      <c r="A9" s="54"/>
      <c r="B9" s="50">
        <v>6</v>
      </c>
      <c r="C9" s="60" t="s">
        <v>29</v>
      </c>
      <c r="D9" s="50"/>
      <c r="E9" s="129"/>
      <c r="F9" s="53" t="s">
        <v>43</v>
      </c>
      <c r="G9" s="53" t="s">
        <v>44</v>
      </c>
      <c r="H9" s="53" t="s">
        <v>45</v>
      </c>
      <c r="I9" s="63"/>
      <c r="J9" s="63"/>
      <c r="K9" s="50"/>
      <c r="L9" s="50"/>
      <c r="M9" s="63"/>
      <c r="N9" s="72">
        <v>44631</v>
      </c>
      <c r="O9" s="73">
        <v>44634</v>
      </c>
      <c r="P9" s="63"/>
      <c r="Q9" s="50"/>
      <c r="R9" s="50"/>
      <c r="S9" s="84"/>
      <c r="T9" s="84"/>
      <c r="U9" s="84"/>
      <c r="V9" s="32">
        <v>13</v>
      </c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108"/>
    </row>
    <row r="10" spans="1:53" s="39" customFormat="1" ht="63" customHeight="1" x14ac:dyDescent="0.15">
      <c r="A10" s="54"/>
      <c r="B10" s="50">
        <v>7</v>
      </c>
      <c r="C10" s="60" t="s">
        <v>29</v>
      </c>
      <c r="D10" s="50"/>
      <c r="E10" s="129"/>
      <c r="F10" s="63" t="s">
        <v>46</v>
      </c>
      <c r="G10" s="53" t="s">
        <v>47</v>
      </c>
      <c r="H10" s="53" t="s">
        <v>45</v>
      </c>
      <c r="I10" s="63"/>
      <c r="J10" s="63"/>
      <c r="K10" s="50"/>
      <c r="L10" s="50"/>
      <c r="M10" s="63"/>
      <c r="N10" s="72">
        <v>44631</v>
      </c>
      <c r="O10" s="73">
        <v>44634</v>
      </c>
      <c r="P10" s="63"/>
      <c r="Q10" s="50"/>
      <c r="R10" s="50"/>
      <c r="S10" s="84"/>
      <c r="T10" s="84"/>
      <c r="U10" s="84"/>
      <c r="V10" s="32">
        <v>15</v>
      </c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108"/>
    </row>
    <row r="11" spans="1:53" s="39" customFormat="1" ht="49.5" customHeight="1" x14ac:dyDescent="0.15">
      <c r="A11" s="54"/>
      <c r="B11" s="50">
        <v>8</v>
      </c>
      <c r="C11" s="60" t="s">
        <v>48</v>
      </c>
      <c r="D11" s="50"/>
      <c r="E11" s="129"/>
      <c r="F11" s="63" t="s">
        <v>49</v>
      </c>
      <c r="G11" s="53" t="s">
        <v>50</v>
      </c>
      <c r="H11" s="53" t="s">
        <v>51</v>
      </c>
      <c r="I11" s="63"/>
      <c r="J11" s="63"/>
      <c r="K11" s="50"/>
      <c r="L11" s="50"/>
      <c r="M11" s="63"/>
      <c r="N11" s="72">
        <v>44631</v>
      </c>
      <c r="O11" s="73">
        <v>44634</v>
      </c>
      <c r="P11" s="63"/>
      <c r="Q11" s="50"/>
      <c r="R11" s="50"/>
      <c r="S11" s="84"/>
      <c r="T11" s="84"/>
      <c r="U11" s="84"/>
      <c r="V11" s="32">
        <v>20</v>
      </c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108"/>
    </row>
    <row r="12" spans="1:53" s="39" customFormat="1" ht="42" customHeight="1" x14ac:dyDescent="0.15">
      <c r="A12" s="54"/>
      <c r="B12" s="50">
        <v>9</v>
      </c>
      <c r="C12" s="60" t="s">
        <v>48</v>
      </c>
      <c r="D12" s="50"/>
      <c r="E12" s="129"/>
      <c r="F12" s="63" t="s">
        <v>52</v>
      </c>
      <c r="G12" s="53" t="s">
        <v>53</v>
      </c>
      <c r="H12" s="53" t="s">
        <v>54</v>
      </c>
      <c r="I12" s="63"/>
      <c r="J12" s="63"/>
      <c r="K12" s="50"/>
      <c r="L12" s="50"/>
      <c r="M12" s="63"/>
      <c r="N12" s="72">
        <v>44631</v>
      </c>
      <c r="O12" s="73">
        <v>44634</v>
      </c>
      <c r="P12" s="63"/>
      <c r="Q12" s="50"/>
      <c r="R12" s="50"/>
      <c r="S12" s="84"/>
      <c r="T12" s="84"/>
      <c r="U12" s="84"/>
      <c r="V12" s="32">
        <v>30</v>
      </c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108"/>
    </row>
    <row r="13" spans="1:53" s="39" customFormat="1" ht="48.75" customHeight="1" x14ac:dyDescent="0.15">
      <c r="A13" s="54"/>
      <c r="B13" s="50">
        <v>10</v>
      </c>
      <c r="C13" s="60" t="s">
        <v>48</v>
      </c>
      <c r="D13" s="50"/>
      <c r="E13" s="129"/>
      <c r="F13" s="63" t="s">
        <v>55</v>
      </c>
      <c r="G13" s="53" t="s">
        <v>56</v>
      </c>
      <c r="H13" s="59" t="s">
        <v>57</v>
      </c>
      <c r="I13" s="63"/>
      <c r="J13" s="63"/>
      <c r="K13" s="50"/>
      <c r="L13" s="50"/>
      <c r="M13" s="63"/>
      <c r="N13" s="72">
        <v>44631</v>
      </c>
      <c r="O13" s="73">
        <v>44634</v>
      </c>
      <c r="P13" s="63"/>
      <c r="Q13" s="50"/>
      <c r="R13" s="50"/>
      <c r="S13" s="84"/>
      <c r="T13" s="84"/>
      <c r="U13" s="84"/>
      <c r="V13" s="32">
        <v>20</v>
      </c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108"/>
    </row>
    <row r="14" spans="1:53" s="39" customFormat="1" ht="36.75" customHeight="1" x14ac:dyDescent="0.15">
      <c r="A14" s="54"/>
      <c r="B14" s="50">
        <v>11</v>
      </c>
      <c r="C14" s="60" t="s">
        <v>29</v>
      </c>
      <c r="D14" s="50"/>
      <c r="E14" s="129"/>
      <c r="F14" s="63" t="s">
        <v>58</v>
      </c>
      <c r="G14" s="53" t="s">
        <v>59</v>
      </c>
      <c r="H14" s="53" t="s">
        <v>60</v>
      </c>
      <c r="I14" s="63"/>
      <c r="J14" s="63"/>
      <c r="K14" s="50"/>
      <c r="L14" s="50"/>
      <c r="M14" s="63"/>
      <c r="N14" s="72">
        <v>44628</v>
      </c>
      <c r="O14" s="73">
        <v>44634</v>
      </c>
      <c r="P14" s="63"/>
      <c r="Q14" s="50"/>
      <c r="R14" s="50"/>
      <c r="S14" s="84"/>
      <c r="T14" s="84"/>
      <c r="U14" s="84"/>
      <c r="V14" s="32">
        <v>6</v>
      </c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108"/>
    </row>
    <row r="15" spans="1:53" s="39" customFormat="1" ht="45" customHeight="1" x14ac:dyDescent="0.15">
      <c r="A15" s="54"/>
      <c r="B15" s="50">
        <v>12</v>
      </c>
      <c r="C15" s="60" t="s">
        <v>29</v>
      </c>
      <c r="D15" s="50"/>
      <c r="E15" s="129"/>
      <c r="F15" s="63" t="s">
        <v>61</v>
      </c>
      <c r="G15" s="53" t="s">
        <v>62</v>
      </c>
      <c r="H15" s="53" t="s">
        <v>60</v>
      </c>
      <c r="I15" s="63"/>
      <c r="J15" s="63"/>
      <c r="K15" s="50"/>
      <c r="L15" s="50"/>
      <c r="M15" s="63"/>
      <c r="N15" s="72">
        <v>44628</v>
      </c>
      <c r="O15" s="73">
        <v>44634</v>
      </c>
      <c r="P15" s="63"/>
      <c r="Q15" s="50"/>
      <c r="R15" s="50"/>
      <c r="S15" s="86"/>
      <c r="T15" s="87"/>
      <c r="U15" s="87"/>
      <c r="V15" s="32">
        <v>6</v>
      </c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108"/>
    </row>
    <row r="16" spans="1:53" ht="48.75" customHeight="1" x14ac:dyDescent="0.15">
      <c r="A16" s="2"/>
      <c r="B16" s="141">
        <v>13</v>
      </c>
      <c r="C16" s="129" t="s">
        <v>63</v>
      </c>
      <c r="D16" s="64"/>
      <c r="E16" s="129"/>
      <c r="F16" s="149" t="s">
        <v>64</v>
      </c>
      <c r="G16" s="138" t="s">
        <v>65</v>
      </c>
      <c r="H16" s="134" t="s">
        <v>66</v>
      </c>
      <c r="I16" s="57"/>
      <c r="J16" s="57"/>
      <c r="K16" s="57"/>
      <c r="L16" s="57"/>
      <c r="M16" s="57"/>
      <c r="N16" s="130">
        <v>44631</v>
      </c>
      <c r="O16" s="130">
        <v>44637</v>
      </c>
      <c r="P16" s="57"/>
      <c r="Q16" s="129" t="s">
        <v>67</v>
      </c>
      <c r="R16" s="129"/>
      <c r="S16" s="86"/>
      <c r="T16" s="87"/>
      <c r="U16" s="87"/>
      <c r="V16" s="88"/>
      <c r="W16" s="89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109"/>
    </row>
    <row r="17" spans="2:53" s="2" customFormat="1" ht="45" customHeight="1" x14ac:dyDescent="0.15">
      <c r="B17" s="142"/>
      <c r="C17" s="127"/>
      <c r="D17" s="66"/>
      <c r="E17" s="127"/>
      <c r="F17" s="125"/>
      <c r="G17" s="133"/>
      <c r="H17" s="135"/>
      <c r="I17" s="61"/>
      <c r="J17" s="61"/>
      <c r="K17" s="61"/>
      <c r="L17" s="61"/>
      <c r="M17" s="61"/>
      <c r="N17" s="131"/>
      <c r="O17" s="131"/>
      <c r="P17" s="61"/>
      <c r="Q17" s="127"/>
      <c r="R17" s="127"/>
      <c r="S17" s="91" t="s">
        <v>68</v>
      </c>
      <c r="T17" s="92">
        <v>19</v>
      </c>
      <c r="U17" s="92">
        <v>8</v>
      </c>
      <c r="V17" s="93">
        <f>U17-T17+31</f>
        <v>20</v>
      </c>
      <c r="W17" s="94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110"/>
    </row>
    <row r="18" spans="2:53" s="2" customFormat="1" ht="42.75" customHeight="1" x14ac:dyDescent="0.15">
      <c r="B18" s="141">
        <v>14</v>
      </c>
      <c r="C18" s="124" t="s">
        <v>69</v>
      </c>
      <c r="D18" s="67"/>
      <c r="E18" s="126" t="s">
        <v>25</v>
      </c>
      <c r="F18" s="124" t="s">
        <v>70</v>
      </c>
      <c r="G18" s="139" t="s">
        <v>71</v>
      </c>
      <c r="H18" s="132" t="s">
        <v>72</v>
      </c>
      <c r="I18" s="68"/>
      <c r="J18" s="68"/>
      <c r="K18" s="68"/>
      <c r="L18" s="68"/>
      <c r="M18" s="74"/>
      <c r="N18" s="128">
        <v>44638</v>
      </c>
      <c r="O18" s="128">
        <v>44638</v>
      </c>
      <c r="P18" s="75"/>
      <c r="Q18" s="126" t="s">
        <v>73</v>
      </c>
      <c r="R18" s="124"/>
      <c r="S18" s="86" t="s">
        <v>74</v>
      </c>
      <c r="T18" s="96">
        <v>18</v>
      </c>
      <c r="U18" s="96">
        <v>25</v>
      </c>
      <c r="V18" s="97">
        <f t="shared" ref="V18:V23" si="0">U18-T18+1</f>
        <v>8</v>
      </c>
      <c r="W18" s="98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111"/>
    </row>
    <row r="19" spans="2:53" s="2" customFormat="1" ht="58.5" customHeight="1" x14ac:dyDescent="0.15">
      <c r="B19" s="142"/>
      <c r="C19" s="125"/>
      <c r="D19" s="66"/>
      <c r="E19" s="127"/>
      <c r="F19" s="125"/>
      <c r="G19" s="133"/>
      <c r="H19" s="133"/>
      <c r="I19" s="61"/>
      <c r="J19" s="61"/>
      <c r="K19" s="61"/>
      <c r="L19" s="61"/>
      <c r="M19" s="76"/>
      <c r="N19" s="128"/>
      <c r="O19" s="128"/>
      <c r="P19" s="77"/>
      <c r="Q19" s="127"/>
      <c r="R19" s="125"/>
      <c r="S19" s="91" t="s">
        <v>68</v>
      </c>
      <c r="T19" s="92">
        <v>18</v>
      </c>
      <c r="U19" s="92">
        <v>25</v>
      </c>
      <c r="V19" s="93">
        <f t="shared" si="0"/>
        <v>8</v>
      </c>
      <c r="W19" s="94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110"/>
    </row>
    <row r="20" spans="2:53" s="2" customFormat="1" ht="58.5" customHeight="1" x14ac:dyDescent="0.15">
      <c r="B20" s="141">
        <v>15</v>
      </c>
      <c r="C20" s="126" t="s">
        <v>75</v>
      </c>
      <c r="D20" s="68"/>
      <c r="E20" s="126" t="s">
        <v>76</v>
      </c>
      <c r="F20" s="124" t="s">
        <v>77</v>
      </c>
      <c r="G20" s="132" t="s">
        <v>78</v>
      </c>
      <c r="H20" s="132" t="s">
        <v>79</v>
      </c>
      <c r="I20" s="68"/>
      <c r="J20" s="68"/>
      <c r="K20" s="68"/>
      <c r="L20" s="68"/>
      <c r="M20" s="74"/>
      <c r="N20" s="128">
        <v>44634</v>
      </c>
      <c r="O20" s="128">
        <v>44638</v>
      </c>
      <c r="P20" s="75"/>
      <c r="Q20" s="126" t="s">
        <v>80</v>
      </c>
      <c r="R20" s="124"/>
      <c r="S20" s="86" t="s">
        <v>74</v>
      </c>
      <c r="T20" s="96">
        <v>15</v>
      </c>
      <c r="U20" s="96">
        <v>27</v>
      </c>
      <c r="V20" s="97">
        <f t="shared" si="0"/>
        <v>13</v>
      </c>
      <c r="W20" s="98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111"/>
    </row>
    <row r="21" spans="2:53" s="2" customFormat="1" ht="47.25" customHeight="1" x14ac:dyDescent="0.15">
      <c r="B21" s="142"/>
      <c r="C21" s="127"/>
      <c r="D21" s="61"/>
      <c r="E21" s="127"/>
      <c r="F21" s="125"/>
      <c r="G21" s="133"/>
      <c r="H21" s="136"/>
      <c r="I21" s="61"/>
      <c r="J21" s="61"/>
      <c r="K21" s="61"/>
      <c r="L21" s="61"/>
      <c r="M21" s="76"/>
      <c r="N21" s="128"/>
      <c r="O21" s="128"/>
      <c r="P21" s="77"/>
      <c r="Q21" s="127"/>
      <c r="R21" s="125"/>
      <c r="S21" s="91" t="s">
        <v>68</v>
      </c>
      <c r="T21" s="92">
        <v>19</v>
      </c>
      <c r="U21" s="92">
        <v>28</v>
      </c>
      <c r="V21" s="93">
        <f t="shared" si="0"/>
        <v>10</v>
      </c>
      <c r="W21" s="94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110"/>
    </row>
    <row r="22" spans="2:53" s="2" customFormat="1" ht="42" customHeight="1" x14ac:dyDescent="0.15">
      <c r="B22" s="141">
        <v>16</v>
      </c>
      <c r="C22" s="126" t="s">
        <v>81</v>
      </c>
      <c r="D22" s="68"/>
      <c r="E22" s="126" t="s">
        <v>25</v>
      </c>
      <c r="F22" s="124" t="s">
        <v>82</v>
      </c>
      <c r="G22" s="132" t="s">
        <v>83</v>
      </c>
      <c r="H22" s="132" t="s">
        <v>84</v>
      </c>
      <c r="I22" s="68"/>
      <c r="J22" s="68"/>
      <c r="K22" s="68"/>
      <c r="L22" s="68"/>
      <c r="M22" s="74"/>
      <c r="N22" s="128">
        <v>44634</v>
      </c>
      <c r="O22" s="128">
        <v>44638</v>
      </c>
      <c r="P22" s="68"/>
      <c r="Q22" s="126" t="s">
        <v>85</v>
      </c>
      <c r="R22" s="126" t="s">
        <v>86</v>
      </c>
      <c r="S22" s="86" t="s">
        <v>74</v>
      </c>
      <c r="T22" s="96">
        <v>16</v>
      </c>
      <c r="U22" s="96">
        <v>30</v>
      </c>
      <c r="V22" s="97">
        <f t="shared" si="0"/>
        <v>15</v>
      </c>
      <c r="W22" s="98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111"/>
    </row>
    <row r="23" spans="2:53" s="2" customFormat="1" ht="39.75" customHeight="1" x14ac:dyDescent="0.15">
      <c r="B23" s="142"/>
      <c r="C23" s="127"/>
      <c r="D23" s="61"/>
      <c r="E23" s="127"/>
      <c r="F23" s="125"/>
      <c r="G23" s="133"/>
      <c r="H23" s="136"/>
      <c r="I23" s="61"/>
      <c r="J23" s="61"/>
      <c r="K23" s="61"/>
      <c r="L23" s="61"/>
      <c r="M23" s="76"/>
      <c r="N23" s="128"/>
      <c r="O23" s="128"/>
      <c r="P23" s="61"/>
      <c r="Q23" s="127"/>
      <c r="R23" s="127"/>
      <c r="S23" s="91" t="s">
        <v>68</v>
      </c>
      <c r="T23" s="92">
        <v>19</v>
      </c>
      <c r="U23" s="92">
        <v>31</v>
      </c>
      <c r="V23" s="93">
        <f t="shared" si="0"/>
        <v>13</v>
      </c>
      <c r="W23" s="94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110"/>
    </row>
    <row r="24" spans="2:53" s="2" customFormat="1" ht="42.75" customHeight="1" x14ac:dyDescent="0.15">
      <c r="B24" s="141">
        <v>17</v>
      </c>
      <c r="C24" s="126" t="s">
        <v>81</v>
      </c>
      <c r="D24" s="68"/>
      <c r="E24" s="126" t="s">
        <v>25</v>
      </c>
      <c r="F24" s="124" t="s">
        <v>87</v>
      </c>
      <c r="G24" s="132" t="s">
        <v>88</v>
      </c>
      <c r="H24" s="132" t="s">
        <v>89</v>
      </c>
      <c r="I24" s="68"/>
      <c r="J24" s="68"/>
      <c r="K24" s="68"/>
      <c r="L24" s="68"/>
      <c r="M24" s="74"/>
      <c r="N24" s="128">
        <v>44634</v>
      </c>
      <c r="O24" s="128">
        <v>44638</v>
      </c>
      <c r="P24" s="68"/>
      <c r="Q24" s="126" t="s">
        <v>90</v>
      </c>
      <c r="R24" s="126" t="s">
        <v>91</v>
      </c>
      <c r="S24" s="86" t="s">
        <v>74</v>
      </c>
      <c r="T24" s="96"/>
      <c r="U24" s="96"/>
      <c r="V24" s="97">
        <v>40</v>
      </c>
      <c r="W24" s="98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111"/>
    </row>
    <row r="25" spans="2:53" s="2" customFormat="1" ht="42.75" customHeight="1" x14ac:dyDescent="0.15">
      <c r="B25" s="142"/>
      <c r="C25" s="127"/>
      <c r="D25" s="61"/>
      <c r="E25" s="127"/>
      <c r="F25" s="125"/>
      <c r="G25" s="133"/>
      <c r="H25" s="136"/>
      <c r="I25" s="61"/>
      <c r="J25" s="61"/>
      <c r="K25" s="61"/>
      <c r="L25" s="61"/>
      <c r="M25" s="76"/>
      <c r="N25" s="128"/>
      <c r="O25" s="128"/>
      <c r="P25" s="61"/>
      <c r="Q25" s="127"/>
      <c r="R25" s="127"/>
      <c r="S25" s="91" t="s">
        <v>68</v>
      </c>
      <c r="T25" s="92">
        <v>20</v>
      </c>
      <c r="U25" s="92">
        <v>9</v>
      </c>
      <c r="V25" s="93">
        <f>U25-T25+1+30</f>
        <v>20</v>
      </c>
      <c r="W25" s="94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110"/>
    </row>
    <row r="26" spans="2:53" s="2" customFormat="1" ht="42" customHeight="1" x14ac:dyDescent="0.15">
      <c r="B26" s="141">
        <v>18</v>
      </c>
      <c r="C26" s="126" t="s">
        <v>92</v>
      </c>
      <c r="D26" s="68"/>
      <c r="E26" s="126" t="s">
        <v>25</v>
      </c>
      <c r="F26" s="124" t="s">
        <v>93</v>
      </c>
      <c r="G26" s="132" t="s">
        <v>94</v>
      </c>
      <c r="H26" s="132" t="s">
        <v>95</v>
      </c>
      <c r="I26" s="68"/>
      <c r="J26" s="68"/>
      <c r="K26" s="68"/>
      <c r="L26" s="68"/>
      <c r="M26" s="74"/>
      <c r="N26" s="128">
        <v>44634</v>
      </c>
      <c r="O26" s="128">
        <v>44638</v>
      </c>
      <c r="P26" s="68"/>
      <c r="Q26" s="126" t="s">
        <v>96</v>
      </c>
      <c r="R26" s="126" t="s">
        <v>91</v>
      </c>
      <c r="S26" s="86" t="s">
        <v>74</v>
      </c>
      <c r="T26" s="96">
        <v>7</v>
      </c>
      <c r="U26" s="96">
        <v>26</v>
      </c>
      <c r="V26" s="97">
        <f>U26-T26+1</f>
        <v>20</v>
      </c>
      <c r="W26" s="98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111"/>
    </row>
    <row r="27" spans="2:53" s="2" customFormat="1" ht="40.5" customHeight="1" x14ac:dyDescent="0.15">
      <c r="B27" s="142"/>
      <c r="C27" s="127"/>
      <c r="D27" s="61"/>
      <c r="E27" s="127"/>
      <c r="F27" s="125"/>
      <c r="G27" s="133"/>
      <c r="H27" s="136"/>
      <c r="I27" s="61"/>
      <c r="J27" s="61"/>
      <c r="K27" s="61"/>
      <c r="L27" s="61"/>
      <c r="M27" s="76"/>
      <c r="N27" s="128"/>
      <c r="O27" s="128"/>
      <c r="P27" s="61"/>
      <c r="Q27" s="127"/>
      <c r="R27" s="127"/>
      <c r="S27" s="91" t="s">
        <v>68</v>
      </c>
      <c r="T27" s="92">
        <v>19</v>
      </c>
      <c r="U27" s="92">
        <v>8</v>
      </c>
      <c r="V27" s="93">
        <f>U27-T27+1+30</f>
        <v>20</v>
      </c>
      <c r="W27" s="94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110"/>
    </row>
    <row r="28" spans="2:53" s="2" customFormat="1" ht="51" customHeight="1" x14ac:dyDescent="0.15">
      <c r="B28" s="141">
        <v>19</v>
      </c>
      <c r="C28" s="126" t="s">
        <v>97</v>
      </c>
      <c r="D28" s="68"/>
      <c r="E28" s="126" t="s">
        <v>25</v>
      </c>
      <c r="F28" s="124" t="s">
        <v>98</v>
      </c>
      <c r="G28" s="132" t="s">
        <v>99</v>
      </c>
      <c r="H28" s="132" t="s">
        <v>100</v>
      </c>
      <c r="I28" s="68"/>
      <c r="J28" s="68"/>
      <c r="K28" s="68"/>
      <c r="L28" s="68"/>
      <c r="M28" s="74"/>
      <c r="N28" s="128">
        <v>44634</v>
      </c>
      <c r="O28" s="128">
        <v>44638</v>
      </c>
      <c r="P28" s="68"/>
      <c r="Q28" s="126" t="s">
        <v>101</v>
      </c>
      <c r="R28" s="126"/>
      <c r="S28" s="86" t="s">
        <v>74</v>
      </c>
      <c r="T28" s="96">
        <v>25</v>
      </c>
      <c r="U28" s="96">
        <v>25</v>
      </c>
      <c r="V28" s="97">
        <f>U28-T28+1+27</f>
        <v>28</v>
      </c>
      <c r="W28" s="98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111"/>
    </row>
    <row r="29" spans="2:53" s="2" customFormat="1" ht="72.75" customHeight="1" x14ac:dyDescent="0.15">
      <c r="B29" s="142"/>
      <c r="C29" s="127"/>
      <c r="D29" s="61"/>
      <c r="E29" s="127"/>
      <c r="F29" s="125"/>
      <c r="G29" s="133"/>
      <c r="H29" s="136"/>
      <c r="I29" s="61"/>
      <c r="J29" s="61"/>
      <c r="K29" s="61"/>
      <c r="L29" s="61"/>
      <c r="M29" s="76"/>
      <c r="N29" s="128"/>
      <c r="O29" s="128"/>
      <c r="P29" s="61"/>
      <c r="Q29" s="127"/>
      <c r="R29" s="127"/>
      <c r="S29" s="91" t="s">
        <v>68</v>
      </c>
      <c r="T29" s="92">
        <v>19</v>
      </c>
      <c r="U29" s="92">
        <v>3</v>
      </c>
      <c r="V29" s="93">
        <f>U29-T29+1+30</f>
        <v>15</v>
      </c>
      <c r="W29" s="94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110"/>
    </row>
    <row r="30" spans="2:53" s="2" customFormat="1" ht="66" customHeight="1" x14ac:dyDescent="0.15">
      <c r="B30" s="141">
        <v>20</v>
      </c>
      <c r="C30" s="126" t="s">
        <v>102</v>
      </c>
      <c r="D30" s="68"/>
      <c r="E30" s="126" t="s">
        <v>25</v>
      </c>
      <c r="F30" s="124" t="s">
        <v>103</v>
      </c>
      <c r="G30" s="132" t="s">
        <v>104</v>
      </c>
      <c r="H30" s="132" t="s">
        <v>105</v>
      </c>
      <c r="I30" s="68"/>
      <c r="J30" s="68"/>
      <c r="K30" s="68"/>
      <c r="L30" s="68"/>
      <c r="M30" s="74"/>
      <c r="N30" s="128">
        <v>44634</v>
      </c>
      <c r="O30" s="128">
        <v>44638</v>
      </c>
      <c r="P30" s="68"/>
      <c r="Q30" s="126" t="s">
        <v>106</v>
      </c>
      <c r="R30" s="124"/>
      <c r="S30" s="86" t="s">
        <v>74</v>
      </c>
      <c r="T30" s="96">
        <v>10</v>
      </c>
      <c r="U30" s="96">
        <v>1</v>
      </c>
      <c r="V30" s="97">
        <f>U30-T30+1+30</f>
        <v>22</v>
      </c>
      <c r="W30" s="98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111"/>
    </row>
    <row r="31" spans="2:53" s="2" customFormat="1" ht="44.25" customHeight="1" x14ac:dyDescent="0.15">
      <c r="B31" s="142"/>
      <c r="C31" s="127"/>
      <c r="D31" s="61"/>
      <c r="E31" s="127"/>
      <c r="F31" s="125"/>
      <c r="G31" s="133"/>
      <c r="H31" s="136"/>
      <c r="I31" s="61"/>
      <c r="J31" s="61"/>
      <c r="K31" s="61"/>
      <c r="L31" s="61"/>
      <c r="M31" s="76"/>
      <c r="N31" s="128"/>
      <c r="O31" s="128"/>
      <c r="P31" s="61"/>
      <c r="Q31" s="127"/>
      <c r="R31" s="125"/>
      <c r="S31" s="91" t="s">
        <v>68</v>
      </c>
      <c r="T31" s="92">
        <v>19</v>
      </c>
      <c r="U31" s="92">
        <v>3</v>
      </c>
      <c r="V31" s="93">
        <f>U31-T31+1+30</f>
        <v>15</v>
      </c>
      <c r="W31" s="94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110"/>
    </row>
    <row r="32" spans="2:53" s="2" customFormat="1" ht="50.25" customHeight="1" x14ac:dyDescent="0.15">
      <c r="B32" s="141">
        <v>21</v>
      </c>
      <c r="C32" s="126" t="s">
        <v>107</v>
      </c>
      <c r="D32" s="68"/>
      <c r="E32" s="126" t="s">
        <v>25</v>
      </c>
      <c r="F32" s="124" t="s">
        <v>108</v>
      </c>
      <c r="G32" s="132" t="s">
        <v>109</v>
      </c>
      <c r="H32" s="132" t="s">
        <v>110</v>
      </c>
      <c r="I32" s="68"/>
      <c r="J32" s="68"/>
      <c r="K32" s="68"/>
      <c r="L32" s="68"/>
      <c r="M32" s="74"/>
      <c r="N32" s="128">
        <v>44634</v>
      </c>
      <c r="O32" s="128">
        <v>44638</v>
      </c>
      <c r="P32" s="68"/>
      <c r="Q32" s="126" t="s">
        <v>111</v>
      </c>
      <c r="R32" s="126" t="s">
        <v>91</v>
      </c>
      <c r="S32" s="86" t="s">
        <v>74</v>
      </c>
      <c r="T32" s="96"/>
      <c r="U32" s="96"/>
      <c r="V32" s="97">
        <v>33</v>
      </c>
      <c r="W32" s="100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12"/>
    </row>
    <row r="33" spans="2:53" s="2" customFormat="1" ht="35.25" customHeight="1" x14ac:dyDescent="0.15">
      <c r="B33" s="142"/>
      <c r="C33" s="127"/>
      <c r="D33" s="61"/>
      <c r="E33" s="127"/>
      <c r="F33" s="125"/>
      <c r="G33" s="133"/>
      <c r="H33" s="136"/>
      <c r="I33" s="61"/>
      <c r="J33" s="61"/>
      <c r="K33" s="61"/>
      <c r="L33" s="61"/>
      <c r="M33" s="76"/>
      <c r="N33" s="128"/>
      <c r="O33" s="128"/>
      <c r="P33" s="61"/>
      <c r="Q33" s="127"/>
      <c r="R33" s="127"/>
      <c r="S33" s="91" t="s">
        <v>68</v>
      </c>
      <c r="T33" s="92">
        <v>19</v>
      </c>
      <c r="U33" s="92">
        <v>3</v>
      </c>
      <c r="V33" s="93">
        <f>U33-T33+1+30</f>
        <v>15</v>
      </c>
      <c r="W33" s="94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110"/>
    </row>
    <row r="34" spans="2:53" s="2" customFormat="1" ht="43.5" customHeight="1" x14ac:dyDescent="0.15">
      <c r="B34" s="141">
        <v>22</v>
      </c>
      <c r="C34" s="126" t="s">
        <v>112</v>
      </c>
      <c r="D34" s="68"/>
      <c r="E34" s="126" t="s">
        <v>25</v>
      </c>
      <c r="F34" s="124" t="s">
        <v>113</v>
      </c>
      <c r="G34" s="132" t="s">
        <v>114</v>
      </c>
      <c r="H34" s="132" t="s">
        <v>115</v>
      </c>
      <c r="I34" s="68"/>
      <c r="J34" s="68"/>
      <c r="K34" s="68"/>
      <c r="L34" s="68"/>
      <c r="M34" s="74"/>
      <c r="N34" s="128">
        <v>44634</v>
      </c>
      <c r="O34" s="128">
        <v>44638</v>
      </c>
      <c r="P34" s="68"/>
      <c r="Q34" s="126" t="s">
        <v>116</v>
      </c>
      <c r="R34" s="124"/>
      <c r="S34" s="86" t="s">
        <v>74</v>
      </c>
      <c r="T34" s="96">
        <v>10</v>
      </c>
      <c r="U34" s="96">
        <v>16</v>
      </c>
      <c r="V34" s="97">
        <f>U34-T34+1</f>
        <v>7</v>
      </c>
      <c r="W34" s="100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12"/>
    </row>
    <row r="35" spans="2:53" s="2" customFormat="1" ht="12" customHeight="1" x14ac:dyDescent="0.15">
      <c r="B35" s="142"/>
      <c r="C35" s="127"/>
      <c r="D35" s="61"/>
      <c r="E35" s="127"/>
      <c r="F35" s="125"/>
      <c r="G35" s="133"/>
      <c r="H35" s="136"/>
      <c r="I35" s="61"/>
      <c r="J35" s="61"/>
      <c r="K35" s="61"/>
      <c r="L35" s="61"/>
      <c r="M35" s="76"/>
      <c r="N35" s="128"/>
      <c r="O35" s="128"/>
      <c r="P35" s="61"/>
      <c r="Q35" s="127"/>
      <c r="R35" s="125"/>
      <c r="S35" s="91" t="s">
        <v>68</v>
      </c>
      <c r="T35" s="102">
        <v>19</v>
      </c>
      <c r="U35" s="102">
        <v>25</v>
      </c>
      <c r="V35" s="103">
        <f>U35-T35+1</f>
        <v>7</v>
      </c>
      <c r="W35" s="104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13"/>
    </row>
    <row r="36" spans="2:53" s="2" customFormat="1" ht="21" customHeight="1" x14ac:dyDescent="0.15">
      <c r="B36" s="141">
        <v>23</v>
      </c>
      <c r="C36" s="126" t="s">
        <v>117</v>
      </c>
      <c r="D36" s="68"/>
      <c r="E36" s="126" t="s">
        <v>25</v>
      </c>
      <c r="F36" s="124" t="s">
        <v>118</v>
      </c>
      <c r="G36" s="132" t="s">
        <v>119</v>
      </c>
      <c r="H36" s="132" t="s">
        <v>120</v>
      </c>
      <c r="I36" s="68"/>
      <c r="J36" s="68"/>
      <c r="K36" s="68"/>
      <c r="L36" s="68"/>
      <c r="M36" s="74"/>
      <c r="N36" s="128">
        <v>44634</v>
      </c>
      <c r="O36" s="128">
        <v>44638</v>
      </c>
      <c r="P36" s="68"/>
      <c r="Q36" s="126" t="s">
        <v>121</v>
      </c>
      <c r="R36" s="126" t="s">
        <v>122</v>
      </c>
      <c r="S36" s="86" t="s">
        <v>74</v>
      </c>
      <c r="T36" s="96"/>
      <c r="U36" s="96"/>
      <c r="V36" s="97">
        <v>20</v>
      </c>
      <c r="W36" s="100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12"/>
    </row>
    <row r="37" spans="2:53" s="2" customFormat="1" ht="21" customHeight="1" x14ac:dyDescent="0.15">
      <c r="B37" s="142"/>
      <c r="C37" s="127"/>
      <c r="D37" s="61"/>
      <c r="E37" s="127"/>
      <c r="F37" s="125"/>
      <c r="G37" s="133"/>
      <c r="H37" s="136"/>
      <c r="I37" s="61"/>
      <c r="J37" s="61"/>
      <c r="K37" s="61"/>
      <c r="L37" s="61"/>
      <c r="M37" s="76"/>
      <c r="N37" s="128"/>
      <c r="O37" s="128"/>
      <c r="P37" s="61"/>
      <c r="Q37" s="127"/>
      <c r="R37" s="127"/>
      <c r="S37" s="91" t="s">
        <v>68</v>
      </c>
      <c r="T37" s="92">
        <v>19</v>
      </c>
      <c r="U37" s="92">
        <v>2</v>
      </c>
      <c r="V37" s="93">
        <f t="shared" ref="V37:V55" si="1">U37-T37+1+30</f>
        <v>14</v>
      </c>
      <c r="W37" s="94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110"/>
    </row>
    <row r="38" spans="2:53" s="2" customFormat="1" ht="21" customHeight="1" x14ac:dyDescent="0.15">
      <c r="B38" s="141">
        <v>24</v>
      </c>
      <c r="C38" s="126" t="s">
        <v>123</v>
      </c>
      <c r="D38" s="68"/>
      <c r="E38" s="126" t="s">
        <v>25</v>
      </c>
      <c r="F38" s="124" t="s">
        <v>124</v>
      </c>
      <c r="G38" s="132" t="s">
        <v>125</v>
      </c>
      <c r="H38" s="132" t="s">
        <v>126</v>
      </c>
      <c r="I38" s="68"/>
      <c r="J38" s="68"/>
      <c r="K38" s="68"/>
      <c r="L38" s="68"/>
      <c r="M38" s="74"/>
      <c r="N38" s="128">
        <v>44634</v>
      </c>
      <c r="O38" s="128">
        <v>44638</v>
      </c>
      <c r="P38" s="68"/>
      <c r="Q38" s="126" t="s">
        <v>127</v>
      </c>
      <c r="R38" s="124"/>
      <c r="S38" s="86" t="s">
        <v>74</v>
      </c>
      <c r="T38" s="96">
        <v>7</v>
      </c>
      <c r="U38" s="96">
        <v>7</v>
      </c>
      <c r="V38" s="97">
        <f t="shared" si="1"/>
        <v>31</v>
      </c>
      <c r="W38" s="100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12"/>
    </row>
    <row r="39" spans="2:53" s="2" customFormat="1" ht="21" customHeight="1" x14ac:dyDescent="0.15">
      <c r="B39" s="142"/>
      <c r="C39" s="127"/>
      <c r="D39" s="61"/>
      <c r="E39" s="127"/>
      <c r="F39" s="125"/>
      <c r="G39" s="133"/>
      <c r="H39" s="136"/>
      <c r="I39" s="61"/>
      <c r="J39" s="61"/>
      <c r="K39" s="61"/>
      <c r="L39" s="61"/>
      <c r="M39" s="76"/>
      <c r="N39" s="128"/>
      <c r="O39" s="128"/>
      <c r="P39" s="61"/>
      <c r="Q39" s="127"/>
      <c r="R39" s="125"/>
      <c r="S39" s="91" t="s">
        <v>68</v>
      </c>
      <c r="T39" s="102">
        <v>19</v>
      </c>
      <c r="U39" s="102">
        <v>3</v>
      </c>
      <c r="V39" s="103">
        <f t="shared" si="1"/>
        <v>15</v>
      </c>
      <c r="W39" s="104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13"/>
    </row>
    <row r="40" spans="2:53" s="2" customFormat="1" ht="21" customHeight="1" x14ac:dyDescent="0.15">
      <c r="B40" s="141">
        <v>25</v>
      </c>
      <c r="C40" s="132" t="s">
        <v>128</v>
      </c>
      <c r="D40" s="68"/>
      <c r="E40" s="126" t="s">
        <v>25</v>
      </c>
      <c r="F40" s="137" t="s">
        <v>129</v>
      </c>
      <c r="G40" s="132"/>
      <c r="H40" s="132"/>
      <c r="I40" s="68"/>
      <c r="J40" s="68"/>
      <c r="K40" s="68"/>
      <c r="L40" s="68"/>
      <c r="M40" s="74"/>
      <c r="N40" s="128"/>
      <c r="O40" s="128"/>
      <c r="P40" s="68"/>
      <c r="Q40" s="126" t="s">
        <v>130</v>
      </c>
      <c r="R40" s="124"/>
      <c r="S40" s="86" t="s">
        <v>74</v>
      </c>
      <c r="T40" s="96">
        <v>9</v>
      </c>
      <c r="U40" s="96">
        <v>15</v>
      </c>
      <c r="V40" s="97">
        <f t="shared" si="1"/>
        <v>37</v>
      </c>
      <c r="W40" s="100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12"/>
    </row>
    <row r="41" spans="2:53" s="2" customFormat="1" ht="21" customHeight="1" x14ac:dyDescent="0.15">
      <c r="B41" s="142"/>
      <c r="C41" s="127"/>
      <c r="D41" s="61"/>
      <c r="E41" s="127"/>
      <c r="F41" s="125"/>
      <c r="G41" s="133"/>
      <c r="H41" s="136"/>
      <c r="I41" s="61"/>
      <c r="J41" s="61"/>
      <c r="K41" s="61"/>
      <c r="L41" s="61"/>
      <c r="M41" s="76"/>
      <c r="N41" s="128"/>
      <c r="O41" s="128"/>
      <c r="P41" s="61"/>
      <c r="Q41" s="127"/>
      <c r="R41" s="125"/>
      <c r="S41" s="91" t="s">
        <v>68</v>
      </c>
      <c r="T41" s="102">
        <v>19</v>
      </c>
      <c r="U41" s="102">
        <v>3</v>
      </c>
      <c r="V41" s="103">
        <f t="shared" si="1"/>
        <v>15</v>
      </c>
      <c r="W41" s="104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13"/>
    </row>
    <row r="42" spans="2:53" s="2" customFormat="1" ht="21" customHeight="1" x14ac:dyDescent="0.15">
      <c r="B42" s="141">
        <v>26</v>
      </c>
      <c r="C42" s="132" t="s">
        <v>131</v>
      </c>
      <c r="D42" s="68"/>
      <c r="E42" s="126" t="s">
        <v>25</v>
      </c>
      <c r="F42" s="137" t="s">
        <v>132</v>
      </c>
      <c r="G42" s="132"/>
      <c r="H42" s="132"/>
      <c r="I42" s="68"/>
      <c r="J42" s="68"/>
      <c r="K42" s="68"/>
      <c r="L42" s="68"/>
      <c r="M42" s="74"/>
      <c r="N42" s="128"/>
      <c r="O42" s="128"/>
      <c r="P42" s="68"/>
      <c r="Q42" s="126" t="s">
        <v>133</v>
      </c>
      <c r="R42" s="124"/>
      <c r="S42" s="86" t="s">
        <v>74</v>
      </c>
      <c r="T42" s="96">
        <v>9</v>
      </c>
      <c r="U42" s="96">
        <v>15</v>
      </c>
      <c r="V42" s="97">
        <f t="shared" si="1"/>
        <v>37</v>
      </c>
      <c r="W42" s="100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12"/>
    </row>
    <row r="43" spans="2:53" s="2" customFormat="1" ht="21" customHeight="1" x14ac:dyDescent="0.15">
      <c r="B43" s="142"/>
      <c r="C43" s="127"/>
      <c r="D43" s="61"/>
      <c r="E43" s="127"/>
      <c r="F43" s="125"/>
      <c r="G43" s="133"/>
      <c r="H43" s="136"/>
      <c r="I43" s="61"/>
      <c r="J43" s="61"/>
      <c r="K43" s="61"/>
      <c r="L43" s="61"/>
      <c r="M43" s="76"/>
      <c r="N43" s="128"/>
      <c r="O43" s="128"/>
      <c r="P43" s="61"/>
      <c r="Q43" s="127"/>
      <c r="R43" s="125"/>
      <c r="S43" s="91" t="s">
        <v>68</v>
      </c>
      <c r="T43" s="102">
        <v>19</v>
      </c>
      <c r="U43" s="102">
        <v>3</v>
      </c>
      <c r="V43" s="103">
        <f t="shared" si="1"/>
        <v>15</v>
      </c>
      <c r="W43" s="104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13"/>
    </row>
    <row r="44" spans="2:53" s="2" customFormat="1" ht="21" customHeight="1" x14ac:dyDescent="0.15">
      <c r="B44" s="141">
        <v>27</v>
      </c>
      <c r="C44" s="132" t="s">
        <v>134</v>
      </c>
      <c r="D44" s="68"/>
      <c r="E44" s="126" t="s">
        <v>25</v>
      </c>
      <c r="F44" s="137" t="s">
        <v>135</v>
      </c>
      <c r="G44" s="132"/>
      <c r="H44" s="132"/>
      <c r="I44" s="68"/>
      <c r="J44" s="68"/>
      <c r="K44" s="68"/>
      <c r="L44" s="68"/>
      <c r="M44" s="74"/>
      <c r="N44" s="128"/>
      <c r="O44" s="128"/>
      <c r="P44" s="68"/>
      <c r="Q44" s="126" t="s">
        <v>136</v>
      </c>
      <c r="R44" s="124"/>
      <c r="S44" s="86" t="s">
        <v>74</v>
      </c>
      <c r="T44" s="96">
        <v>9</v>
      </c>
      <c r="U44" s="96">
        <v>15</v>
      </c>
      <c r="V44" s="97">
        <f t="shared" si="1"/>
        <v>37</v>
      </c>
      <c r="W44" s="100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12"/>
    </row>
    <row r="45" spans="2:53" s="2" customFormat="1" ht="21" customHeight="1" x14ac:dyDescent="0.15">
      <c r="B45" s="142"/>
      <c r="C45" s="127"/>
      <c r="D45" s="61"/>
      <c r="E45" s="127"/>
      <c r="F45" s="125"/>
      <c r="G45" s="133"/>
      <c r="H45" s="136"/>
      <c r="I45" s="61"/>
      <c r="J45" s="61"/>
      <c r="K45" s="61"/>
      <c r="L45" s="61"/>
      <c r="M45" s="76"/>
      <c r="N45" s="128"/>
      <c r="O45" s="128"/>
      <c r="P45" s="61"/>
      <c r="Q45" s="127"/>
      <c r="R45" s="125"/>
      <c r="S45" s="91" t="s">
        <v>68</v>
      </c>
      <c r="T45" s="102">
        <v>19</v>
      </c>
      <c r="U45" s="102">
        <v>3</v>
      </c>
      <c r="V45" s="103">
        <f t="shared" si="1"/>
        <v>15</v>
      </c>
      <c r="W45" s="104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13"/>
    </row>
    <row r="46" spans="2:53" s="2" customFormat="1" ht="21" customHeight="1" x14ac:dyDescent="0.15">
      <c r="B46" s="141">
        <v>28</v>
      </c>
      <c r="C46" s="137" t="s">
        <v>137</v>
      </c>
      <c r="D46" s="68"/>
      <c r="E46" s="126" t="s">
        <v>25</v>
      </c>
      <c r="F46" s="137" t="s">
        <v>138</v>
      </c>
      <c r="G46" s="132"/>
      <c r="H46" s="132"/>
      <c r="I46" s="68"/>
      <c r="J46" s="68"/>
      <c r="K46" s="68"/>
      <c r="L46" s="68"/>
      <c r="M46" s="74"/>
      <c r="N46" s="128"/>
      <c r="O46" s="128"/>
      <c r="P46" s="68"/>
      <c r="Q46" s="126" t="s">
        <v>139</v>
      </c>
      <c r="R46" s="124"/>
      <c r="S46" s="86" t="s">
        <v>74</v>
      </c>
      <c r="T46" s="96">
        <v>9</v>
      </c>
      <c r="U46" s="96">
        <v>15</v>
      </c>
      <c r="V46" s="97">
        <f t="shared" si="1"/>
        <v>37</v>
      </c>
      <c r="W46" s="100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12"/>
    </row>
    <row r="47" spans="2:53" s="2" customFormat="1" ht="21" customHeight="1" x14ac:dyDescent="0.15">
      <c r="B47" s="142"/>
      <c r="C47" s="125"/>
      <c r="D47" s="61"/>
      <c r="E47" s="127"/>
      <c r="F47" s="125"/>
      <c r="G47" s="133"/>
      <c r="H47" s="136"/>
      <c r="I47" s="61"/>
      <c r="J47" s="61"/>
      <c r="K47" s="61"/>
      <c r="L47" s="61"/>
      <c r="M47" s="76"/>
      <c r="N47" s="128"/>
      <c r="O47" s="128"/>
      <c r="P47" s="61"/>
      <c r="Q47" s="127"/>
      <c r="R47" s="125"/>
      <c r="S47" s="91" t="s">
        <v>68</v>
      </c>
      <c r="T47" s="102">
        <v>19</v>
      </c>
      <c r="U47" s="102">
        <v>3</v>
      </c>
      <c r="V47" s="103">
        <f t="shared" si="1"/>
        <v>15</v>
      </c>
      <c r="W47" s="104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13"/>
    </row>
    <row r="48" spans="2:53" s="2" customFormat="1" ht="21" customHeight="1" x14ac:dyDescent="0.15">
      <c r="B48" s="141">
        <v>29</v>
      </c>
      <c r="C48" s="132" t="s">
        <v>140</v>
      </c>
      <c r="D48" s="68"/>
      <c r="E48" s="132" t="s">
        <v>141</v>
      </c>
      <c r="F48" s="137" t="s">
        <v>142</v>
      </c>
      <c r="G48" s="132"/>
      <c r="H48" s="132"/>
      <c r="I48" s="68"/>
      <c r="J48" s="68"/>
      <c r="K48" s="68"/>
      <c r="L48" s="68"/>
      <c r="M48" s="74"/>
      <c r="N48" s="128"/>
      <c r="O48" s="128"/>
      <c r="P48" s="68"/>
      <c r="Q48" s="126" t="s">
        <v>143</v>
      </c>
      <c r="R48" s="124"/>
      <c r="S48" s="86" t="s">
        <v>74</v>
      </c>
      <c r="T48" s="96">
        <v>9</v>
      </c>
      <c r="U48" s="96">
        <v>15</v>
      </c>
      <c r="V48" s="97">
        <f t="shared" si="1"/>
        <v>37</v>
      </c>
      <c r="W48" s="100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12"/>
    </row>
    <row r="49" spans="2:53" s="2" customFormat="1" ht="21" customHeight="1" x14ac:dyDescent="0.15">
      <c r="B49" s="142"/>
      <c r="C49" s="127"/>
      <c r="D49" s="61"/>
      <c r="E49" s="127"/>
      <c r="F49" s="125"/>
      <c r="G49" s="133"/>
      <c r="H49" s="136"/>
      <c r="I49" s="61"/>
      <c r="J49" s="61"/>
      <c r="K49" s="61"/>
      <c r="L49" s="61"/>
      <c r="M49" s="76"/>
      <c r="N49" s="128"/>
      <c r="O49" s="128"/>
      <c r="P49" s="61"/>
      <c r="Q49" s="127"/>
      <c r="R49" s="125"/>
      <c r="S49" s="91" t="s">
        <v>68</v>
      </c>
      <c r="T49" s="102">
        <v>19</v>
      </c>
      <c r="U49" s="102">
        <v>3</v>
      </c>
      <c r="V49" s="103">
        <f t="shared" si="1"/>
        <v>15</v>
      </c>
      <c r="W49" s="104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13"/>
    </row>
    <row r="50" spans="2:53" s="2" customFormat="1" ht="21" customHeight="1" x14ac:dyDescent="0.15">
      <c r="B50" s="141">
        <v>30</v>
      </c>
      <c r="C50" s="132" t="s">
        <v>144</v>
      </c>
      <c r="D50" s="68"/>
      <c r="E50" s="126" t="s">
        <v>76</v>
      </c>
      <c r="F50" s="137" t="s">
        <v>145</v>
      </c>
      <c r="G50" s="132"/>
      <c r="H50" s="132"/>
      <c r="I50" s="68"/>
      <c r="J50" s="68"/>
      <c r="K50" s="68"/>
      <c r="L50" s="68"/>
      <c r="M50" s="74"/>
      <c r="N50" s="128"/>
      <c r="O50" s="128"/>
      <c r="P50" s="68"/>
      <c r="Q50" s="126" t="s">
        <v>146</v>
      </c>
      <c r="R50" s="124"/>
      <c r="S50" s="86" t="s">
        <v>74</v>
      </c>
      <c r="T50" s="96">
        <v>9</v>
      </c>
      <c r="U50" s="96">
        <v>15</v>
      </c>
      <c r="V50" s="97">
        <f t="shared" si="1"/>
        <v>37</v>
      </c>
      <c r="W50" s="100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12"/>
    </row>
    <row r="51" spans="2:53" s="2" customFormat="1" ht="21" customHeight="1" x14ac:dyDescent="0.15">
      <c r="B51" s="142"/>
      <c r="C51" s="127"/>
      <c r="D51" s="61"/>
      <c r="E51" s="127"/>
      <c r="F51" s="125"/>
      <c r="G51" s="133"/>
      <c r="H51" s="136"/>
      <c r="I51" s="61"/>
      <c r="J51" s="61"/>
      <c r="K51" s="61"/>
      <c r="L51" s="61"/>
      <c r="M51" s="76"/>
      <c r="N51" s="128"/>
      <c r="O51" s="128"/>
      <c r="P51" s="61"/>
      <c r="Q51" s="127"/>
      <c r="R51" s="125"/>
      <c r="S51" s="91" t="s">
        <v>68</v>
      </c>
      <c r="T51" s="102">
        <v>19</v>
      </c>
      <c r="U51" s="102">
        <v>3</v>
      </c>
      <c r="V51" s="103">
        <f t="shared" si="1"/>
        <v>15</v>
      </c>
      <c r="W51" s="104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13"/>
    </row>
    <row r="52" spans="2:53" s="2" customFormat="1" ht="21" customHeight="1" x14ac:dyDescent="0.15">
      <c r="B52" s="141">
        <v>31</v>
      </c>
      <c r="C52" s="132" t="s">
        <v>144</v>
      </c>
      <c r="D52" s="68"/>
      <c r="E52" s="126" t="s">
        <v>76</v>
      </c>
      <c r="F52" s="137" t="s">
        <v>147</v>
      </c>
      <c r="G52" s="132"/>
      <c r="H52" s="132"/>
      <c r="I52" s="68"/>
      <c r="J52" s="68"/>
      <c r="K52" s="68"/>
      <c r="L52" s="68"/>
      <c r="M52" s="74"/>
      <c r="N52" s="128"/>
      <c r="O52" s="128"/>
      <c r="P52" s="68"/>
      <c r="Q52" s="126" t="s">
        <v>148</v>
      </c>
      <c r="R52" s="124"/>
      <c r="S52" s="86" t="s">
        <v>74</v>
      </c>
      <c r="T52" s="96">
        <v>9</v>
      </c>
      <c r="U52" s="96">
        <v>15</v>
      </c>
      <c r="V52" s="97">
        <f t="shared" si="1"/>
        <v>37</v>
      </c>
      <c r="W52" s="100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12"/>
    </row>
    <row r="53" spans="2:53" s="2" customFormat="1" ht="21" customHeight="1" x14ac:dyDescent="0.15">
      <c r="B53" s="142"/>
      <c r="C53" s="127"/>
      <c r="D53" s="61"/>
      <c r="E53" s="127"/>
      <c r="F53" s="125"/>
      <c r="G53" s="133"/>
      <c r="H53" s="136"/>
      <c r="I53" s="61"/>
      <c r="J53" s="61"/>
      <c r="K53" s="61"/>
      <c r="L53" s="61"/>
      <c r="M53" s="76"/>
      <c r="N53" s="128"/>
      <c r="O53" s="128"/>
      <c r="P53" s="61"/>
      <c r="Q53" s="127"/>
      <c r="R53" s="125"/>
      <c r="S53" s="91" t="s">
        <v>68</v>
      </c>
      <c r="T53" s="102">
        <v>19</v>
      </c>
      <c r="U53" s="102">
        <v>3</v>
      </c>
      <c r="V53" s="103">
        <f t="shared" si="1"/>
        <v>15</v>
      </c>
      <c r="W53" s="104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13"/>
    </row>
    <row r="54" spans="2:53" s="2" customFormat="1" ht="21" customHeight="1" x14ac:dyDescent="0.15">
      <c r="B54" s="141">
        <v>32</v>
      </c>
      <c r="C54" s="132" t="s">
        <v>149</v>
      </c>
      <c r="D54" s="68"/>
      <c r="E54" s="132" t="s">
        <v>150</v>
      </c>
      <c r="F54" s="137" t="s">
        <v>43</v>
      </c>
      <c r="G54" s="132"/>
      <c r="H54" s="132"/>
      <c r="I54" s="68"/>
      <c r="J54" s="68"/>
      <c r="K54" s="68"/>
      <c r="L54" s="68"/>
      <c r="M54" s="74"/>
      <c r="N54" s="128"/>
      <c r="O54" s="128"/>
      <c r="P54" s="68"/>
      <c r="Q54" s="126" t="s">
        <v>151</v>
      </c>
      <c r="R54" s="124"/>
      <c r="S54" s="86" t="s">
        <v>74</v>
      </c>
      <c r="T54" s="96">
        <v>9</v>
      </c>
      <c r="U54" s="96">
        <v>15</v>
      </c>
      <c r="V54" s="97">
        <f t="shared" si="1"/>
        <v>37</v>
      </c>
      <c r="W54" s="100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12"/>
    </row>
    <row r="55" spans="2:53" s="2" customFormat="1" ht="21" customHeight="1" x14ac:dyDescent="0.15">
      <c r="B55" s="142"/>
      <c r="C55" s="127"/>
      <c r="D55" s="61"/>
      <c r="E55" s="127"/>
      <c r="F55" s="125"/>
      <c r="G55" s="133"/>
      <c r="H55" s="136"/>
      <c r="I55" s="61"/>
      <c r="J55" s="61"/>
      <c r="K55" s="61"/>
      <c r="L55" s="61"/>
      <c r="M55" s="76"/>
      <c r="N55" s="128"/>
      <c r="O55" s="128"/>
      <c r="P55" s="61"/>
      <c r="Q55" s="127"/>
      <c r="R55" s="125"/>
      <c r="S55" s="91" t="s">
        <v>68</v>
      </c>
      <c r="T55" s="102">
        <v>19</v>
      </c>
      <c r="U55" s="102">
        <v>3</v>
      </c>
      <c r="V55" s="103">
        <f t="shared" si="1"/>
        <v>15</v>
      </c>
      <c r="W55" s="104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13"/>
    </row>
  </sheetData>
  <sheetProtection formatCells="0" insertHyperlinks="0" autoFilter="0"/>
  <mergeCells count="204">
    <mergeCell ref="B1:BA1"/>
    <mergeCell ref="V2:AU2"/>
    <mergeCell ref="K3:L3"/>
    <mergeCell ref="B16:B17"/>
    <mergeCell ref="B18:B19"/>
    <mergeCell ref="B20:B21"/>
    <mergeCell ref="B22:B23"/>
    <mergeCell ref="B24:B25"/>
    <mergeCell ref="B26:B27"/>
    <mergeCell ref="F16:F17"/>
    <mergeCell ref="F18:F19"/>
    <mergeCell ref="F20:F21"/>
    <mergeCell ref="F22:F23"/>
    <mergeCell ref="F24:F25"/>
    <mergeCell ref="F26:F27"/>
    <mergeCell ref="N16:N17"/>
    <mergeCell ref="N18:N19"/>
    <mergeCell ref="N20:N21"/>
    <mergeCell ref="N22:N23"/>
    <mergeCell ref="N24:N25"/>
    <mergeCell ref="N26:N27"/>
    <mergeCell ref="R16:R17"/>
    <mergeCell ref="R18:R19"/>
    <mergeCell ref="R20:R21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E4:E6"/>
    <mergeCell ref="E8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G50:G51"/>
    <mergeCell ref="G52:G53"/>
    <mergeCell ref="G54:G5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0:H41"/>
    <mergeCell ref="H42:H43"/>
    <mergeCell ref="H44:H45"/>
    <mergeCell ref="H46:H47"/>
    <mergeCell ref="H48:H49"/>
    <mergeCell ref="H50:H51"/>
    <mergeCell ref="H52:H53"/>
    <mergeCell ref="H54:H55"/>
    <mergeCell ref="N28:N29"/>
    <mergeCell ref="N30:N31"/>
    <mergeCell ref="N32:N33"/>
    <mergeCell ref="N34:N35"/>
    <mergeCell ref="N36:N37"/>
    <mergeCell ref="N38:N39"/>
    <mergeCell ref="N40:N41"/>
    <mergeCell ref="N42:N43"/>
    <mergeCell ref="N44:N45"/>
    <mergeCell ref="N46:N47"/>
    <mergeCell ref="N48:N49"/>
    <mergeCell ref="N50:N51"/>
    <mergeCell ref="N52:N53"/>
    <mergeCell ref="N54:N55"/>
    <mergeCell ref="O16:O17"/>
    <mergeCell ref="O18:O19"/>
    <mergeCell ref="O20:O21"/>
    <mergeCell ref="O22:O23"/>
    <mergeCell ref="O24:O25"/>
    <mergeCell ref="O26:O27"/>
    <mergeCell ref="O28:O29"/>
    <mergeCell ref="O30:O31"/>
    <mergeCell ref="O32:O33"/>
    <mergeCell ref="O34:O35"/>
    <mergeCell ref="O36:O37"/>
    <mergeCell ref="O38:O39"/>
    <mergeCell ref="O40:O41"/>
    <mergeCell ref="O42:O43"/>
    <mergeCell ref="O44:O45"/>
    <mergeCell ref="O46:O47"/>
    <mergeCell ref="O48:O49"/>
    <mergeCell ref="O50:O51"/>
    <mergeCell ref="O52:O53"/>
    <mergeCell ref="O54:O55"/>
    <mergeCell ref="Q16:Q17"/>
    <mergeCell ref="Q18:Q19"/>
    <mergeCell ref="Q20:Q21"/>
    <mergeCell ref="Q22:Q23"/>
    <mergeCell ref="Q24:Q25"/>
    <mergeCell ref="Q26:Q27"/>
    <mergeCell ref="Q28:Q29"/>
    <mergeCell ref="Q30:Q31"/>
    <mergeCell ref="Q32:Q33"/>
    <mergeCell ref="Q34:Q35"/>
    <mergeCell ref="Q36:Q37"/>
    <mergeCell ref="Q38:Q39"/>
    <mergeCell ref="Q40:Q41"/>
    <mergeCell ref="Q42:Q43"/>
    <mergeCell ref="Q44:Q45"/>
    <mergeCell ref="Q46:Q47"/>
    <mergeCell ref="Q48:Q49"/>
    <mergeCell ref="Q50:Q51"/>
    <mergeCell ref="Q52:Q53"/>
    <mergeCell ref="Q54:Q55"/>
    <mergeCell ref="R40:R41"/>
    <mergeCell ref="R42:R43"/>
    <mergeCell ref="R44:R45"/>
    <mergeCell ref="R46:R47"/>
    <mergeCell ref="R48:R49"/>
    <mergeCell ref="R50:R51"/>
    <mergeCell ref="R52:R53"/>
    <mergeCell ref="R54:R55"/>
    <mergeCell ref="R22:R23"/>
    <mergeCell ref="R24:R25"/>
    <mergeCell ref="R26:R27"/>
    <mergeCell ref="R28:R29"/>
    <mergeCell ref="R30:R31"/>
    <mergeCell ref="R32:R33"/>
    <mergeCell ref="R34:R35"/>
    <mergeCell ref="R36:R37"/>
    <mergeCell ref="R38:R39"/>
  </mergeCells>
  <phoneticPr fontId="22" type="noConversion"/>
  <conditionalFormatting sqref="X16">
    <cfRule type="expression" dxfId="21" priority="19" stopIfTrue="1">
      <formula>AND(W$3&gt;=$T16,W$3&lt;=$U16)</formula>
    </cfRule>
  </conditionalFormatting>
  <conditionalFormatting sqref="Y16">
    <cfRule type="expression" dxfId="20" priority="22" stopIfTrue="1">
      <formula>AND(X$3&gt;=$T16,X$3&lt;=$U16)</formula>
    </cfRule>
  </conditionalFormatting>
  <conditionalFormatting sqref="W40:BA40">
    <cfRule type="expression" dxfId="19" priority="15" stopIfTrue="1">
      <formula>AND(W$3&gt;=$T40,W$3&lt;=$U40)</formula>
    </cfRule>
  </conditionalFormatting>
  <conditionalFormatting sqref="W41:BA41">
    <cfRule type="expression" dxfId="18" priority="16" stopIfTrue="1">
      <formula>AND(W$3&gt;=$T41,W$3&lt;=$U41)</formula>
    </cfRule>
  </conditionalFormatting>
  <conditionalFormatting sqref="W42:BA42">
    <cfRule type="expression" dxfId="17" priority="13" stopIfTrue="1">
      <formula>AND(W$3&gt;=$T42,W$3&lt;=$U42)</formula>
    </cfRule>
  </conditionalFormatting>
  <conditionalFormatting sqref="W43:BA43">
    <cfRule type="expression" dxfId="16" priority="14" stopIfTrue="1">
      <formula>AND(W$3&gt;=$T43,W$3&lt;=$U43)</formula>
    </cfRule>
  </conditionalFormatting>
  <conditionalFormatting sqref="W44:BA44">
    <cfRule type="expression" dxfId="15" priority="11" stopIfTrue="1">
      <formula>AND(W$3&gt;=$T44,W$3&lt;=$U44)</formula>
    </cfRule>
  </conditionalFormatting>
  <conditionalFormatting sqref="W45:BA45">
    <cfRule type="expression" dxfId="14" priority="12" stopIfTrue="1">
      <formula>AND(W$3&gt;=$T45,W$3&lt;=$U45)</formula>
    </cfRule>
  </conditionalFormatting>
  <conditionalFormatting sqref="W46:BA46">
    <cfRule type="expression" dxfId="13" priority="9" stopIfTrue="1">
      <formula>AND(W$3&gt;=$T46,W$3&lt;=$U46)</formula>
    </cfRule>
  </conditionalFormatting>
  <conditionalFormatting sqref="W47:BA47">
    <cfRule type="expression" dxfId="12" priority="10" stopIfTrue="1">
      <formula>AND(W$3&gt;=$T47,W$3&lt;=$U47)</formula>
    </cfRule>
  </conditionalFormatting>
  <conditionalFormatting sqref="W48:BA48">
    <cfRule type="expression" dxfId="11" priority="7" stopIfTrue="1">
      <formula>AND(W$3&gt;=$T48,W$3&lt;=$U48)</formula>
    </cfRule>
  </conditionalFormatting>
  <conditionalFormatting sqref="W49:BA49">
    <cfRule type="expression" dxfId="10" priority="8" stopIfTrue="1">
      <formula>AND(W$3&gt;=$T49,W$3&lt;=$U49)</formula>
    </cfRule>
  </conditionalFormatting>
  <conditionalFormatting sqref="W50:BA50">
    <cfRule type="expression" dxfId="9" priority="5" stopIfTrue="1">
      <formula>AND(W$3&gt;=$T50,W$3&lt;=$U50)</formula>
    </cfRule>
  </conditionalFormatting>
  <conditionalFormatting sqref="W51:BA51">
    <cfRule type="expression" dxfId="8" priority="6" stopIfTrue="1">
      <formula>AND(W$3&gt;=$T51,W$3&lt;=$U51)</formula>
    </cfRule>
  </conditionalFormatting>
  <conditionalFormatting sqref="W52:BA52">
    <cfRule type="expression" dxfId="7" priority="3" stopIfTrue="1">
      <formula>AND(W$3&gt;=$T52,W$3&lt;=$U52)</formula>
    </cfRule>
  </conditionalFormatting>
  <conditionalFormatting sqref="W53:BA53">
    <cfRule type="expression" dxfId="6" priority="4" stopIfTrue="1">
      <formula>AND(W$3&gt;=$T53,W$3&lt;=$U53)</formula>
    </cfRule>
  </conditionalFormatting>
  <conditionalFormatting sqref="W54:BA54">
    <cfRule type="expression" dxfId="5" priority="1" stopIfTrue="1">
      <formula>AND(W$3&gt;=$T54,W$3&lt;=$U54)</formula>
    </cfRule>
  </conditionalFormatting>
  <conditionalFormatting sqref="W55:BA55">
    <cfRule type="expression" dxfId="4" priority="2" stopIfTrue="1">
      <formula>AND(W$3&gt;=$T55,W$3&lt;=$U55)</formula>
    </cfRule>
  </conditionalFormatting>
  <conditionalFormatting sqref="W20:BA20 W22:BA22 W24:BA24 W26:BA26 W28:BA28 W30:BA30 W32:BA32 W34:BA34 Z16:BA16 W16 W18:BA18">
    <cfRule type="expression" dxfId="3" priority="20" stopIfTrue="1">
      <formula>AND(W$3&gt;=$T16,W$3&lt;=$U16)</formula>
    </cfRule>
  </conditionalFormatting>
  <conditionalFormatting sqref="W21:BA21 W23:BA23 W25:BA25 W27:BA27 W29:BA29 W31:BA31 W33:BA33 W35:BA35 W17:BA17 W19:BA19">
    <cfRule type="expression" dxfId="2" priority="21" stopIfTrue="1">
      <formula>AND(W$3&gt;=$T17,W$3&lt;=$U17)</formula>
    </cfRule>
  </conditionalFormatting>
  <conditionalFormatting sqref="W36:BA36 W38:BA38">
    <cfRule type="expression" dxfId="1" priority="17" stopIfTrue="1">
      <formula>AND(W$3&gt;=$T36,W$3&lt;=$U36)</formula>
    </cfRule>
  </conditionalFormatting>
  <conditionalFormatting sqref="W37:BA37 W39:BA39">
    <cfRule type="expression" dxfId="0" priority="18" stopIfTrue="1">
      <formula>AND(W$3&gt;=$T37,W$3&lt;=$U37)</formula>
    </cfRule>
  </conditionalFormatting>
  <printOptions horizontalCentered="1"/>
  <pageMargins left="0.39305555555555599" right="0.39305555555555599" top="0.39305555555555599" bottom="0.39305555555555599" header="0" footer="0"/>
  <pageSetup paperSize="9" scale="35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9"/>
  <sheetViews>
    <sheetView workbookViewId="0">
      <selection activeCell="F5" sqref="F5"/>
    </sheetView>
  </sheetViews>
  <sheetFormatPr defaultColWidth="7" defaultRowHeight="30" customHeight="1" x14ac:dyDescent="0.15"/>
  <cols>
    <col min="1" max="1" width="7" style="12" customWidth="1"/>
    <col min="2" max="2" width="22.75" style="2" customWidth="1"/>
    <col min="3" max="3" width="17.375" style="2" customWidth="1"/>
    <col min="4" max="4" width="19.25" style="2" customWidth="1"/>
    <col min="5" max="6" width="23.375" style="2" customWidth="1"/>
    <col min="7" max="7" width="13.25" style="2" customWidth="1"/>
    <col min="8" max="9" width="14.75" style="2" customWidth="1"/>
    <col min="10" max="10" width="12.375" style="2" customWidth="1"/>
    <col min="11" max="11" width="11" style="2" customWidth="1"/>
    <col min="12" max="12" width="12.5" style="2" customWidth="1"/>
    <col min="13" max="13" width="14.375" style="2" customWidth="1"/>
    <col min="14" max="14" width="17" style="2" customWidth="1"/>
    <col min="15" max="15" width="7" style="2" customWidth="1"/>
    <col min="16" max="16384" width="7" style="2"/>
  </cols>
  <sheetData>
    <row r="1" spans="1:14" ht="57" customHeight="1" x14ac:dyDescent="0.15">
      <c r="A1" s="153" t="s">
        <v>152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14" ht="24" customHeight="1" x14ac:dyDescent="0.15">
      <c r="A2" s="14"/>
      <c r="J2" s="29"/>
      <c r="K2" s="29"/>
      <c r="L2" s="29"/>
      <c r="M2" s="29"/>
      <c r="N2" s="29"/>
    </row>
    <row r="3" spans="1:14" s="1" customFormat="1" ht="42.95" customHeight="1" x14ac:dyDescent="0.15">
      <c r="A3" s="15" t="s">
        <v>153</v>
      </c>
      <c r="B3" s="3" t="s">
        <v>5</v>
      </c>
      <c r="C3" s="3" t="s">
        <v>7</v>
      </c>
      <c r="D3" s="3" t="s">
        <v>8</v>
      </c>
      <c r="E3" s="3" t="s">
        <v>9</v>
      </c>
      <c r="F3" s="3" t="str">
        <f>日常统计表!H3</f>
        <v>占用面积（长mX宽m）</v>
      </c>
      <c r="G3" s="4" t="s">
        <v>154</v>
      </c>
      <c r="H3" s="4" t="s">
        <v>155</v>
      </c>
      <c r="I3" s="4" t="s">
        <v>156</v>
      </c>
      <c r="J3" s="5" t="s">
        <v>157</v>
      </c>
      <c r="K3" s="5" t="s">
        <v>158</v>
      </c>
      <c r="L3" s="5" t="s">
        <v>159</v>
      </c>
      <c r="M3" s="5" t="s">
        <v>160</v>
      </c>
      <c r="N3" s="3" t="s">
        <v>20</v>
      </c>
    </row>
    <row r="4" spans="1:14" s="11" customFormat="1" ht="30" customHeight="1" x14ac:dyDescent="0.15">
      <c r="A4" s="16"/>
      <c r="B4" s="17" t="s">
        <v>161</v>
      </c>
      <c r="C4" s="8"/>
      <c r="D4" s="17"/>
      <c r="E4" s="17"/>
      <c r="F4" s="17"/>
      <c r="G4" s="17"/>
      <c r="H4" s="17"/>
      <c r="I4" s="23"/>
      <c r="J4" s="10">
        <f>SUM(J8:J39)</f>
        <v>793</v>
      </c>
      <c r="K4" s="10">
        <f>SUM(K8:K39)</f>
        <v>574</v>
      </c>
      <c r="L4" s="8">
        <f>SUM(L8:L39)</f>
        <v>219</v>
      </c>
      <c r="M4" s="30">
        <f>L4/J4</f>
        <v>0.27616645649432536</v>
      </c>
      <c r="N4" s="8"/>
    </row>
    <row r="5" spans="1:14" s="11" customFormat="1" ht="30" customHeight="1" x14ac:dyDescent="0.15">
      <c r="A5" s="16">
        <v>1</v>
      </c>
      <c r="B5" s="6" t="s">
        <v>162</v>
      </c>
      <c r="C5" s="154" t="s">
        <v>163</v>
      </c>
      <c r="D5" s="18" t="s">
        <v>164</v>
      </c>
      <c r="E5" s="6" t="s">
        <v>165</v>
      </c>
      <c r="F5" s="8" t="s">
        <v>60</v>
      </c>
      <c r="G5" s="19">
        <v>44565</v>
      </c>
      <c r="H5" s="19">
        <v>44568</v>
      </c>
      <c r="I5" s="19">
        <v>44571</v>
      </c>
      <c r="J5" s="10"/>
      <c r="K5" s="10"/>
      <c r="L5" s="31"/>
      <c r="M5" s="30"/>
      <c r="N5" s="8"/>
    </row>
    <row r="6" spans="1:14" s="11" customFormat="1" ht="30" customHeight="1" x14ac:dyDescent="0.15">
      <c r="A6" s="16">
        <v>2</v>
      </c>
      <c r="B6" s="6" t="s">
        <v>162</v>
      </c>
      <c r="C6" s="155"/>
      <c r="D6" s="18" t="s">
        <v>166</v>
      </c>
      <c r="E6" s="6" t="s">
        <v>167</v>
      </c>
      <c r="F6" s="8" t="s">
        <v>60</v>
      </c>
      <c r="G6" s="19">
        <v>44565</v>
      </c>
      <c r="H6" s="19">
        <v>44568</v>
      </c>
      <c r="I6" s="19">
        <v>44571</v>
      </c>
      <c r="J6" s="10"/>
      <c r="K6" s="10"/>
      <c r="L6" s="31"/>
      <c r="M6" s="30"/>
      <c r="N6" s="8"/>
    </row>
    <row r="7" spans="1:14" s="11" customFormat="1" ht="30" customHeight="1" x14ac:dyDescent="0.15">
      <c r="A7" s="16">
        <v>3</v>
      </c>
      <c r="B7" s="8" t="str">
        <f>日常统计表!C6</f>
        <v>惠州市金山新城水环境综合整治项目</v>
      </c>
      <c r="C7" s="155"/>
      <c r="D7" s="18" t="s">
        <v>168</v>
      </c>
      <c r="E7" s="18" t="s">
        <v>169</v>
      </c>
      <c r="F7" s="6" t="s">
        <v>170</v>
      </c>
      <c r="G7" s="19">
        <v>44565</v>
      </c>
      <c r="H7" s="19">
        <v>44568</v>
      </c>
      <c r="I7" s="19">
        <v>44581</v>
      </c>
      <c r="J7" s="10"/>
      <c r="K7" s="10"/>
      <c r="L7" s="31"/>
      <c r="M7" s="30"/>
      <c r="N7" s="8"/>
    </row>
    <row r="8" spans="1:14" s="11" customFormat="1" ht="30" customHeight="1" x14ac:dyDescent="0.15">
      <c r="A8" s="16">
        <v>4</v>
      </c>
      <c r="B8" s="8" t="str">
        <f>日常统计表!C5</f>
        <v>惠州市金山新城水环境综合整治项目</v>
      </c>
      <c r="C8" s="154" t="s">
        <v>163</v>
      </c>
      <c r="D8" s="18" t="s">
        <v>26</v>
      </c>
      <c r="E8" s="8" t="str">
        <f>日常统计表!G4</f>
        <v>管长：329m；安装消火栓8座</v>
      </c>
      <c r="F8" s="8" t="str">
        <f>日常统计表!H4</f>
        <v>68X5</v>
      </c>
      <c r="G8" s="20">
        <v>44624</v>
      </c>
      <c r="H8" s="21">
        <v>44631</v>
      </c>
      <c r="I8" s="21">
        <v>44639</v>
      </c>
      <c r="J8" s="10">
        <v>9</v>
      </c>
      <c r="K8" s="10">
        <v>9</v>
      </c>
      <c r="L8" s="31">
        <f>J8-K8</f>
        <v>0</v>
      </c>
      <c r="M8" s="30">
        <f>L8/J8</f>
        <v>0</v>
      </c>
      <c r="N8" s="8"/>
    </row>
    <row r="9" spans="1:14" s="11" customFormat="1" ht="45" customHeight="1" x14ac:dyDescent="0.15">
      <c r="A9" s="16">
        <v>5</v>
      </c>
      <c r="B9" s="6" t="s">
        <v>29</v>
      </c>
      <c r="C9" s="155"/>
      <c r="D9" s="17" t="str">
        <f>日常统计表!F5</f>
        <v>菱湖二路</v>
      </c>
      <c r="E9" s="8" t="str">
        <f>日常统计表!G5</f>
        <v>管长：115m，管径：DN400，开挖深度：4-5m</v>
      </c>
      <c r="F9" s="8" t="str">
        <f>日常统计表!H5</f>
        <v>116X4</v>
      </c>
      <c r="G9" s="20">
        <f>日常统计表!N5</f>
        <v>44624</v>
      </c>
      <c r="H9" s="21">
        <v>44631</v>
      </c>
      <c r="I9" s="21">
        <v>44652</v>
      </c>
      <c r="J9" s="32">
        <v>25</v>
      </c>
      <c r="K9" s="32">
        <v>20</v>
      </c>
      <c r="L9" s="31">
        <f t="shared" ref="L9:L20" si="0">J9-K9</f>
        <v>5</v>
      </c>
      <c r="M9" s="30">
        <f t="shared" ref="M9:M39" si="1">L9/J9</f>
        <v>0.2</v>
      </c>
      <c r="N9" s="8"/>
    </row>
    <row r="10" spans="1:14" s="11" customFormat="1" ht="44.25" customHeight="1" x14ac:dyDescent="0.15">
      <c r="A10" s="16">
        <v>6</v>
      </c>
      <c r="B10" s="6" t="s">
        <v>29</v>
      </c>
      <c r="C10" s="155"/>
      <c r="D10" s="17" t="str">
        <f>日常统计表!F6</f>
        <v>西堤路</v>
      </c>
      <c r="E10" s="8" t="str">
        <f>日常统计表!G6</f>
        <v>管长：162m；管径为DN1200，开挖深度：5-6m</v>
      </c>
      <c r="F10" s="8" t="str">
        <f>日常统计表!H6</f>
        <v>162X6</v>
      </c>
      <c r="G10" s="20">
        <f>日常统计表!N6</f>
        <v>44624</v>
      </c>
      <c r="H10" s="21">
        <f>日常统计表!O6</f>
        <v>44631</v>
      </c>
      <c r="I10" s="19">
        <v>44691</v>
      </c>
      <c r="J10" s="32">
        <v>70</v>
      </c>
      <c r="K10" s="32">
        <v>60</v>
      </c>
      <c r="L10" s="31">
        <f t="shared" si="0"/>
        <v>10</v>
      </c>
      <c r="M10" s="30">
        <f t="shared" si="1"/>
        <v>0.14285714285714285</v>
      </c>
      <c r="N10" s="8"/>
    </row>
    <row r="11" spans="1:14" s="11" customFormat="1" ht="43.5" customHeight="1" x14ac:dyDescent="0.15">
      <c r="A11" s="16">
        <v>7</v>
      </c>
      <c r="B11" s="6" t="s">
        <v>36</v>
      </c>
      <c r="C11" s="9" t="s">
        <v>171</v>
      </c>
      <c r="D11" s="17" t="str">
        <f>日常统计表!F7</f>
        <v>花边岭广场</v>
      </c>
      <c r="E11" s="8" t="str">
        <f>日常统计表!G7</f>
        <v>管长：114m，管径：DN150，开挖深度：0.6m</v>
      </c>
      <c r="F11" s="8" t="str">
        <f>日常统计表!H7</f>
        <v>120X2</v>
      </c>
      <c r="G11" s="20">
        <f>日常统计表!N7</f>
        <v>44628</v>
      </c>
      <c r="H11" s="21">
        <f>日常统计表!O7</f>
        <v>44634</v>
      </c>
      <c r="I11" s="21">
        <v>44659</v>
      </c>
      <c r="J11" s="32">
        <v>25</v>
      </c>
      <c r="K11" s="32">
        <v>20</v>
      </c>
      <c r="L11" s="31">
        <f t="shared" si="0"/>
        <v>5</v>
      </c>
      <c r="M11" s="30">
        <f t="shared" si="1"/>
        <v>0.2</v>
      </c>
      <c r="N11" s="8"/>
    </row>
    <row r="12" spans="1:14" s="11" customFormat="1" ht="48.75" customHeight="1" x14ac:dyDescent="0.15">
      <c r="A12" s="16">
        <v>8</v>
      </c>
      <c r="B12" s="6" t="s">
        <v>29</v>
      </c>
      <c r="C12" s="154" t="s">
        <v>163</v>
      </c>
      <c r="D12" s="17" t="str">
        <f>日常统计表!F8</f>
        <v>翠竹四路</v>
      </c>
      <c r="E12" s="8" t="str">
        <f>日常统计表!G8</f>
        <v>管长：519m，管径:DN500mm，开挖深度：3-4m</v>
      </c>
      <c r="F12" s="8" t="str">
        <f>日常统计表!H8</f>
        <v>160X5</v>
      </c>
      <c r="G12" s="20">
        <f>日常统计表!N8</f>
        <v>44628</v>
      </c>
      <c r="H12" s="21">
        <f>日常统计表!O8</f>
        <v>44634</v>
      </c>
      <c r="I12" s="21">
        <v>44655</v>
      </c>
      <c r="J12" s="32">
        <v>23</v>
      </c>
      <c r="K12" s="32">
        <v>20</v>
      </c>
      <c r="L12" s="31">
        <f t="shared" si="0"/>
        <v>3</v>
      </c>
      <c r="M12" s="30">
        <f t="shared" si="1"/>
        <v>0.13043478260869565</v>
      </c>
      <c r="N12" s="6" t="s">
        <v>172</v>
      </c>
    </row>
    <row r="13" spans="1:14" s="11" customFormat="1" ht="43.5" customHeight="1" x14ac:dyDescent="0.15">
      <c r="A13" s="16">
        <v>9</v>
      </c>
      <c r="B13" s="6" t="s">
        <v>29</v>
      </c>
      <c r="C13" s="155"/>
      <c r="D13" s="17" t="str">
        <f>日常统计表!F9</f>
        <v>演达二路</v>
      </c>
      <c r="E13" s="8" t="str">
        <f>日常统计表!G9</f>
        <v>管长：40.3m，管径：DN500，开挖深度：3-4m</v>
      </c>
      <c r="F13" s="8" t="str">
        <f>日常统计表!H9</f>
        <v>42X4</v>
      </c>
      <c r="G13" s="20">
        <f>日常统计表!N9</f>
        <v>44631</v>
      </c>
      <c r="H13" s="21">
        <f>日常统计表!O9</f>
        <v>44634</v>
      </c>
      <c r="I13" s="21">
        <v>44648</v>
      </c>
      <c r="J13" s="32">
        <v>13</v>
      </c>
      <c r="K13" s="32">
        <v>13</v>
      </c>
      <c r="L13" s="31">
        <f t="shared" si="0"/>
        <v>0</v>
      </c>
      <c r="M13" s="30">
        <f t="shared" si="1"/>
        <v>0</v>
      </c>
      <c r="N13" s="8"/>
    </row>
    <row r="14" spans="1:14" s="11" customFormat="1" ht="30" customHeight="1" x14ac:dyDescent="0.15">
      <c r="A14" s="16">
        <v>10</v>
      </c>
      <c r="B14" s="6" t="s">
        <v>29</v>
      </c>
      <c r="C14" s="155"/>
      <c r="D14" s="17" t="str">
        <f>日常统计表!F10</f>
        <v>四环南路</v>
      </c>
      <c r="E14" s="8" t="str">
        <f>日常统计表!G10</f>
        <v>管长：42m，管径：DN600，开挖深度：3-4m</v>
      </c>
      <c r="F14" s="8" t="str">
        <f>日常统计表!H10</f>
        <v>42X4</v>
      </c>
      <c r="G14" s="20">
        <f>日常统计表!N10</f>
        <v>44631</v>
      </c>
      <c r="H14" s="21">
        <f>日常统计表!O10</f>
        <v>44634</v>
      </c>
      <c r="I14" s="21">
        <v>44665</v>
      </c>
      <c r="J14" s="32">
        <v>15</v>
      </c>
      <c r="K14" s="32">
        <v>15</v>
      </c>
      <c r="L14" s="31">
        <f t="shared" si="0"/>
        <v>0</v>
      </c>
      <c r="M14" s="30">
        <f t="shared" si="1"/>
        <v>0</v>
      </c>
      <c r="N14" s="6" t="s">
        <v>172</v>
      </c>
    </row>
    <row r="15" spans="1:14" s="11" customFormat="1" ht="30" customHeight="1" x14ac:dyDescent="0.15">
      <c r="A15" s="16">
        <v>11</v>
      </c>
      <c r="B15" s="6" t="s">
        <v>48</v>
      </c>
      <c r="C15" s="155"/>
      <c r="D15" s="17" t="str">
        <f>日常统计表!F11</f>
        <v>红花湖路、河坑路</v>
      </c>
      <c r="E15" s="8" t="str">
        <f>日常统计表!G11</f>
        <v>管长：480m，管径：DN600，开挖深度：4-5m</v>
      </c>
      <c r="F15" s="8" t="str">
        <f>日常统计表!H11</f>
        <v>120X5</v>
      </c>
      <c r="G15" s="20">
        <f>日常统计表!N11</f>
        <v>44631</v>
      </c>
      <c r="H15" s="21">
        <f>日常统计表!O11</f>
        <v>44634</v>
      </c>
      <c r="I15" s="21">
        <v>44655</v>
      </c>
      <c r="J15" s="32">
        <v>25</v>
      </c>
      <c r="K15" s="32">
        <v>20</v>
      </c>
      <c r="L15" s="31">
        <f t="shared" si="0"/>
        <v>5</v>
      </c>
      <c r="M15" s="30">
        <f t="shared" si="1"/>
        <v>0.2</v>
      </c>
      <c r="N15" s="6" t="s">
        <v>173</v>
      </c>
    </row>
    <row r="16" spans="1:14" s="11" customFormat="1" ht="30" customHeight="1" x14ac:dyDescent="0.15">
      <c r="A16" s="16">
        <v>12</v>
      </c>
      <c r="B16" s="6" t="s">
        <v>48</v>
      </c>
      <c r="C16" s="155"/>
      <c r="D16" s="17" t="str">
        <f>日常统计表!F12</f>
        <v>花园水东路</v>
      </c>
      <c r="E16" s="8" t="str">
        <f>日常统计表!G12</f>
        <v>管长：366m，管径：DN400-800；开挖深度：4-6m</v>
      </c>
      <c r="F16" s="8" t="str">
        <f>日常统计表!H12</f>
        <v>262X5</v>
      </c>
      <c r="G16" s="20">
        <f>日常统计表!N12</f>
        <v>44631</v>
      </c>
      <c r="H16" s="21">
        <f>日常统计表!O12</f>
        <v>44634</v>
      </c>
      <c r="I16" s="21">
        <v>44667</v>
      </c>
      <c r="J16" s="32">
        <v>40</v>
      </c>
      <c r="K16" s="32">
        <v>30</v>
      </c>
      <c r="L16" s="31">
        <f t="shared" si="0"/>
        <v>10</v>
      </c>
      <c r="M16" s="30">
        <f t="shared" si="1"/>
        <v>0.25</v>
      </c>
      <c r="N16" s="8"/>
    </row>
    <row r="17" spans="1:14" s="11" customFormat="1" ht="30" customHeight="1" x14ac:dyDescent="0.15">
      <c r="A17" s="16">
        <v>13</v>
      </c>
      <c r="B17" s="6" t="s">
        <v>48</v>
      </c>
      <c r="C17" s="155"/>
      <c r="D17" s="17" t="str">
        <f>日常统计表!F13</f>
        <v>江边路</v>
      </c>
      <c r="E17" s="8" t="str">
        <f>日常统计表!G13</f>
        <v>管长：306m,管径：DN600-800，开挖深度：3-4m</v>
      </c>
      <c r="F17" s="8" t="str">
        <f>日常统计表!H13</f>
        <v>106X4</v>
      </c>
      <c r="G17" s="20">
        <f>日常统计表!N13</f>
        <v>44631</v>
      </c>
      <c r="H17" s="21">
        <f>日常统计表!O13</f>
        <v>44634</v>
      </c>
      <c r="I17" s="21">
        <v>44655</v>
      </c>
      <c r="J17" s="32">
        <v>25</v>
      </c>
      <c r="K17" s="32">
        <v>20</v>
      </c>
      <c r="L17" s="31">
        <f t="shared" si="0"/>
        <v>5</v>
      </c>
      <c r="M17" s="30">
        <f t="shared" si="1"/>
        <v>0.2</v>
      </c>
      <c r="N17" s="6" t="s">
        <v>172</v>
      </c>
    </row>
    <row r="18" spans="1:14" s="11" customFormat="1" ht="30" customHeight="1" x14ac:dyDescent="0.15">
      <c r="A18" s="16">
        <v>14</v>
      </c>
      <c r="B18" s="6" t="s">
        <v>162</v>
      </c>
      <c r="C18" s="155"/>
      <c r="D18" s="17" t="str">
        <f>日常统计表!F14</f>
        <v>麻渣下片区</v>
      </c>
      <c r="E18" s="8" t="str">
        <f>日常统计表!G14</f>
        <v>总共对麻渣下片区6条路进行地质勘查钻探施工</v>
      </c>
      <c r="F18" s="8" t="str">
        <f>日常统计表!H14</f>
        <v>无需固定围挡</v>
      </c>
      <c r="G18" s="20">
        <f>日常统计表!N14</f>
        <v>44628</v>
      </c>
      <c r="H18" s="21">
        <f>日常统计表!O14</f>
        <v>44634</v>
      </c>
      <c r="I18" s="21">
        <v>44641</v>
      </c>
      <c r="J18" s="32">
        <v>10</v>
      </c>
      <c r="K18" s="32">
        <v>6</v>
      </c>
      <c r="L18" s="31">
        <f t="shared" si="0"/>
        <v>4</v>
      </c>
      <c r="M18" s="30">
        <f t="shared" si="1"/>
        <v>0.4</v>
      </c>
      <c r="N18" s="8"/>
    </row>
    <row r="19" spans="1:14" s="11" customFormat="1" ht="30" customHeight="1" x14ac:dyDescent="0.15">
      <c r="A19" s="16">
        <v>15</v>
      </c>
      <c r="B19" s="6" t="s">
        <v>162</v>
      </c>
      <c r="C19" s="155"/>
      <c r="D19" s="17" t="str">
        <f>日常统计表!F15</f>
        <v>麦地片区</v>
      </c>
      <c r="E19" s="8" t="str">
        <f>日常统计表!G15</f>
        <v>总共对麦地片区9条路进行地质勘查钻探施工</v>
      </c>
      <c r="F19" s="8" t="str">
        <f>日常统计表!H15</f>
        <v>无需固定围挡</v>
      </c>
      <c r="G19" s="20">
        <f>日常统计表!N15</f>
        <v>44628</v>
      </c>
      <c r="H19" s="21">
        <f>日常统计表!O15</f>
        <v>44634</v>
      </c>
      <c r="I19" s="21">
        <v>44641</v>
      </c>
      <c r="J19" s="32">
        <v>10</v>
      </c>
      <c r="K19" s="32">
        <v>6</v>
      </c>
      <c r="L19" s="31">
        <f t="shared" si="0"/>
        <v>4</v>
      </c>
      <c r="M19" s="30">
        <f t="shared" si="1"/>
        <v>0.4</v>
      </c>
      <c r="N19" s="8"/>
    </row>
    <row r="20" spans="1:14" s="11" customFormat="1" ht="62.1" customHeight="1" x14ac:dyDescent="0.15">
      <c r="A20" s="16">
        <v>16</v>
      </c>
      <c r="B20" s="8" t="str">
        <f>日常统计表!C16</f>
        <v>下角片区（菱湖周边）市政排水管网改造工程-雨污分流</v>
      </c>
      <c r="C20" s="155"/>
      <c r="D20" s="17" t="str">
        <f>日常统计表!F16</f>
        <v>香子园路</v>
      </c>
      <c r="E20" s="8" t="str">
        <f>日常统计表!G16</f>
        <v xml:space="preserve">                      管长：175m，管径：DN400，开挖深度：为3-4m
</v>
      </c>
      <c r="F20" s="8" t="str">
        <f>日常统计表!H16</f>
        <v>175X7</v>
      </c>
      <c r="G20" s="20">
        <f>日常统计表!N18</f>
        <v>44638</v>
      </c>
      <c r="H20" s="20">
        <f>日常统计表!O18</f>
        <v>44638</v>
      </c>
      <c r="I20" s="21">
        <v>44659</v>
      </c>
      <c r="J20" s="25">
        <v>25</v>
      </c>
      <c r="K20" s="33">
        <f>日常统计表!V17</f>
        <v>20</v>
      </c>
      <c r="L20" s="31">
        <f t="shared" si="0"/>
        <v>5</v>
      </c>
      <c r="M20" s="30">
        <f t="shared" si="1"/>
        <v>0.2</v>
      </c>
      <c r="N20" s="8"/>
    </row>
    <row r="21" spans="1:14" s="11" customFormat="1" ht="35.1" customHeight="1" x14ac:dyDescent="0.15">
      <c r="A21" s="16">
        <v>17</v>
      </c>
      <c r="B21" s="8" t="str">
        <f>日常统计表!C18</f>
        <v>市政消火栓建设项目-东升路</v>
      </c>
      <c r="C21" s="156"/>
      <c r="D21" s="8" t="str">
        <f>日常统计表!F18</f>
        <v>东升路人行道</v>
      </c>
      <c r="E21" s="8" t="str">
        <f>日常统计表!G18</f>
        <v>安装消火栓10座</v>
      </c>
      <c r="F21" s="8" t="str">
        <f>日常统计表!H18</f>
        <v>20X2</v>
      </c>
      <c r="G21" s="20">
        <f>日常统计表!N18</f>
        <v>44638</v>
      </c>
      <c r="H21" s="20">
        <f>日常统计表!O18</f>
        <v>44638</v>
      </c>
      <c r="I21" s="21">
        <v>44645</v>
      </c>
      <c r="J21" s="34">
        <f>日常统计表!V18</f>
        <v>8</v>
      </c>
      <c r="K21" s="34">
        <f>日常统计表!V19</f>
        <v>8</v>
      </c>
      <c r="L21" s="8">
        <f>K21-J21</f>
        <v>0</v>
      </c>
      <c r="M21" s="30">
        <f t="shared" si="1"/>
        <v>0</v>
      </c>
      <c r="N21" s="8"/>
    </row>
    <row r="22" spans="1:14" s="11" customFormat="1" ht="35.1" customHeight="1" x14ac:dyDescent="0.15">
      <c r="A22" s="16">
        <v>18</v>
      </c>
      <c r="B22" s="8" t="str">
        <f>日常统计表!C20</f>
        <v>南郊站城乡Ⅰ线、Ⅱ线与南湖花园线网架完善工程</v>
      </c>
      <c r="C22" s="17" t="str">
        <f>日常统计表!E20</f>
        <v>惠城区供电局</v>
      </c>
      <c r="D22" s="8" t="str">
        <f>日常统计表!F20</f>
        <v>马庄路</v>
      </c>
      <c r="E22" s="8" t="str">
        <f>日常统计表!G20</f>
        <v>管长：58m，新建井2座;开挖深度：0.6m</v>
      </c>
      <c r="F22" s="8" t="str">
        <f>日常统计表!H20</f>
        <v>2X2</v>
      </c>
      <c r="G22" s="20">
        <f>日常统计表!N20</f>
        <v>44634</v>
      </c>
      <c r="H22" s="20">
        <f>日常统计表!O20</f>
        <v>44638</v>
      </c>
      <c r="I22" s="21">
        <v>44648</v>
      </c>
      <c r="J22" s="17">
        <f>日常统计表!V20</f>
        <v>13</v>
      </c>
      <c r="K22" s="17">
        <f>日常统计表!V21</f>
        <v>10</v>
      </c>
      <c r="L22" s="8">
        <f>J22-K22</f>
        <v>3</v>
      </c>
      <c r="M22" s="30">
        <f t="shared" si="1"/>
        <v>0.23076923076923078</v>
      </c>
      <c r="N22" s="17"/>
    </row>
    <row r="23" spans="1:14" s="11" customFormat="1" ht="35.1" customHeight="1" x14ac:dyDescent="0.15">
      <c r="A23" s="16">
        <v>19</v>
      </c>
      <c r="B23" s="8" t="str">
        <f>日常统计表!C22</f>
        <v>惠城区排水主管网            病害修复项目</v>
      </c>
      <c r="C23" s="157" t="str">
        <f>日常统计表!E22</f>
        <v>惠州市碧水工程项目管理有限公司</v>
      </c>
      <c r="D23" s="8" t="str">
        <f>日常统计表!F22</f>
        <v>新江路</v>
      </c>
      <c r="E23" s="8" t="str">
        <f>日常统计表!G22</f>
        <v>管长：230m，管径DN500，开挖深度:3-4m</v>
      </c>
      <c r="F23" s="8" t="str">
        <f>日常统计表!H22</f>
        <v>217X5</v>
      </c>
      <c r="G23" s="20">
        <f>日常统计表!N22</f>
        <v>44634</v>
      </c>
      <c r="H23" s="20">
        <f>日常统计表!O22</f>
        <v>44638</v>
      </c>
      <c r="I23" s="21">
        <v>44651</v>
      </c>
      <c r="J23" s="17">
        <f>日常统计表!V22</f>
        <v>15</v>
      </c>
      <c r="K23" s="17">
        <f>日常统计表!V23</f>
        <v>13</v>
      </c>
      <c r="L23" s="8">
        <f>J23-K23</f>
        <v>2</v>
      </c>
      <c r="M23" s="30">
        <f t="shared" si="1"/>
        <v>0.13333333333333333</v>
      </c>
      <c r="N23" s="17"/>
    </row>
    <row r="24" spans="1:14" s="11" customFormat="1" ht="35.1" customHeight="1" x14ac:dyDescent="0.15">
      <c r="A24" s="16">
        <v>20</v>
      </c>
      <c r="B24" s="8" t="s">
        <v>81</v>
      </c>
      <c r="C24" s="158"/>
      <c r="D24" s="8" t="str">
        <f>日常统计表!F24</f>
        <v>东平北路</v>
      </c>
      <c r="E24" s="8" t="str">
        <f>日常统计表!G24</f>
        <v>管长：57m，管径：DN500～600，开挖深度:4-5m</v>
      </c>
      <c r="F24" s="8" t="str">
        <f>日常统计表!H24</f>
        <v>72X5</v>
      </c>
      <c r="G24" s="20">
        <f>日常统计表!N24</f>
        <v>44634</v>
      </c>
      <c r="H24" s="20">
        <f>日常统计表!O24</f>
        <v>44638</v>
      </c>
      <c r="I24" s="21">
        <v>44660</v>
      </c>
      <c r="J24" s="17">
        <f>日常统计表!V24</f>
        <v>40</v>
      </c>
      <c r="K24" s="17">
        <f>日常统计表!V25</f>
        <v>20</v>
      </c>
      <c r="L24" s="8">
        <f t="shared" ref="L24:L39" si="2">J24-K24</f>
        <v>20</v>
      </c>
      <c r="M24" s="30">
        <f t="shared" si="1"/>
        <v>0.5</v>
      </c>
      <c r="N24" s="17"/>
    </row>
    <row r="25" spans="1:14" s="11" customFormat="1" ht="35.1" customHeight="1" x14ac:dyDescent="0.15">
      <c r="A25" s="16">
        <v>21</v>
      </c>
      <c r="B25" s="8" t="str">
        <f>日常统计表!C24</f>
        <v>惠城区排水主管网            病害修复项目</v>
      </c>
      <c r="C25" s="158"/>
      <c r="D25" s="8" t="str">
        <f>日常统计表!F26</f>
        <v>演达四路</v>
      </c>
      <c r="E25" s="8" t="str">
        <f>日常统计表!G26</f>
        <v>管长：40.3m，管径：DN500 ，开挖深度:5m</v>
      </c>
      <c r="F25" s="8" t="str">
        <f>日常统计表!H26</f>
        <v>45X4</v>
      </c>
      <c r="G25" s="20">
        <f>日常统计表!N26</f>
        <v>44634</v>
      </c>
      <c r="H25" s="20">
        <f>日常统计表!O26</f>
        <v>44638</v>
      </c>
      <c r="I25" s="21">
        <v>44659</v>
      </c>
      <c r="J25" s="17">
        <f>日常统计表!V26</f>
        <v>20</v>
      </c>
      <c r="K25" s="17">
        <f>日常统计表!V27</f>
        <v>20</v>
      </c>
      <c r="L25" s="8">
        <f t="shared" si="2"/>
        <v>0</v>
      </c>
      <c r="M25" s="30">
        <f t="shared" si="1"/>
        <v>0</v>
      </c>
      <c r="N25" s="17"/>
    </row>
    <row r="26" spans="1:14" s="11" customFormat="1" ht="35.1" customHeight="1" x14ac:dyDescent="0.15">
      <c r="A26" s="16">
        <v>22</v>
      </c>
      <c r="B26" s="8" t="s">
        <v>81</v>
      </c>
      <c r="C26" s="158"/>
      <c r="D26" s="17" t="str">
        <f>日常统计表!F28</f>
        <v>麦地东二路</v>
      </c>
      <c r="E26" s="8" t="str">
        <f>日常统计表!G28</f>
        <v>管长：146m，管径：DN400，开挖深度:3-4m</v>
      </c>
      <c r="F26" s="8" t="str">
        <f>日常统计表!H28</f>
        <v>60X4</v>
      </c>
      <c r="G26" s="20">
        <f>日常统计表!N28</f>
        <v>44634</v>
      </c>
      <c r="H26" s="20">
        <f>日常统计表!O28</f>
        <v>44638</v>
      </c>
      <c r="I26" s="21">
        <v>44654</v>
      </c>
      <c r="J26" s="17">
        <f>日常统计表!V28</f>
        <v>28</v>
      </c>
      <c r="K26" s="17">
        <f>日常统计表!V29</f>
        <v>15</v>
      </c>
      <c r="L26" s="8">
        <f t="shared" si="2"/>
        <v>13</v>
      </c>
      <c r="M26" s="30">
        <f t="shared" si="1"/>
        <v>0.4642857142857143</v>
      </c>
      <c r="N26" s="17"/>
    </row>
    <row r="27" spans="1:14" s="11" customFormat="1" ht="54.4" customHeight="1" x14ac:dyDescent="0.15">
      <c r="A27" s="16">
        <v>23</v>
      </c>
      <c r="B27" s="8" t="str">
        <f>日常统计表!C26</f>
        <v>惠州市金山新城水环境综合整治项目演达四路病害管网修复</v>
      </c>
      <c r="C27" s="158"/>
      <c r="D27" s="17" t="str">
        <f>日常统计表!F30</f>
        <v>三环南路</v>
      </c>
      <c r="E27" s="8" t="str">
        <f>日常统计表!G30</f>
        <v>管长：95m，管径：DN500～1200，开挖深度:6m</v>
      </c>
      <c r="F27" s="8" t="str">
        <f>日常统计表!H30</f>
        <v>130X5</v>
      </c>
      <c r="G27" s="20">
        <f>日常统计表!N30</f>
        <v>44634</v>
      </c>
      <c r="H27" s="20">
        <f>日常统计表!O30</f>
        <v>44638</v>
      </c>
      <c r="I27" s="21">
        <v>44654</v>
      </c>
      <c r="J27" s="17">
        <f>日常统计表!V30</f>
        <v>22</v>
      </c>
      <c r="K27" s="17">
        <f>日常统计表!V31</f>
        <v>15</v>
      </c>
      <c r="L27" s="8">
        <f t="shared" si="2"/>
        <v>7</v>
      </c>
      <c r="M27" s="30">
        <f t="shared" si="1"/>
        <v>0.31818181818181818</v>
      </c>
      <c r="N27" s="17"/>
    </row>
    <row r="28" spans="1:14" s="11" customFormat="1" ht="35.1" customHeight="1" x14ac:dyDescent="0.15">
      <c r="A28" s="16">
        <v>24</v>
      </c>
      <c r="B28" s="8" t="s">
        <v>81</v>
      </c>
      <c r="C28" s="158"/>
      <c r="D28" s="17" t="str">
        <f>日常统计表!F32</f>
        <v>演达一路</v>
      </c>
      <c r="E28" s="8" t="str">
        <f>日常统计表!G32</f>
        <v>管长：47m，管径：DN500，开挖深度:3-4m</v>
      </c>
      <c r="F28" s="8" t="str">
        <f>日常统计表!H32</f>
        <v>47X5</v>
      </c>
      <c r="G28" s="20">
        <f>日常统计表!N32</f>
        <v>44634</v>
      </c>
      <c r="H28" s="20">
        <f>日常统计表!O32</f>
        <v>44638</v>
      </c>
      <c r="I28" s="21">
        <v>44654</v>
      </c>
      <c r="J28" s="17">
        <f>日常统计表!V32</f>
        <v>33</v>
      </c>
      <c r="K28" s="17">
        <f>日常统计表!V33</f>
        <v>15</v>
      </c>
      <c r="L28" s="8">
        <f t="shared" si="2"/>
        <v>18</v>
      </c>
      <c r="M28" s="30">
        <f t="shared" si="1"/>
        <v>0.54545454545454541</v>
      </c>
      <c r="N28" s="17"/>
    </row>
    <row r="29" spans="1:14" s="11" customFormat="1" ht="60.95" customHeight="1" x14ac:dyDescent="0.15">
      <c r="A29" s="16">
        <v>25</v>
      </c>
      <c r="B29" s="8" t="str">
        <f>日常统计表!C28</f>
        <v>惠州市金山新城水环境综合整治项目麦地东二路病害管网修复</v>
      </c>
      <c r="C29" s="158"/>
      <c r="D29" s="17" t="str">
        <f>日常统计表!F34</f>
        <v>南岸路</v>
      </c>
      <c r="E29" s="8" t="str">
        <f>日常统计表!G34</f>
        <v>管长：17m，管径：DN500，开挖深度:3-4m</v>
      </c>
      <c r="F29" s="8" t="str">
        <f>日常统计表!H34</f>
        <v>17X5</v>
      </c>
      <c r="G29" s="20">
        <f>日常统计表!N34</f>
        <v>44634</v>
      </c>
      <c r="H29" s="20">
        <f>日常统计表!O34</f>
        <v>44638</v>
      </c>
      <c r="I29" s="21">
        <v>44645</v>
      </c>
      <c r="J29" s="17">
        <f>日常统计表!V34</f>
        <v>7</v>
      </c>
      <c r="K29" s="17">
        <f>日常统计表!V35</f>
        <v>7</v>
      </c>
      <c r="L29" s="8">
        <f t="shared" si="2"/>
        <v>0</v>
      </c>
      <c r="M29" s="30">
        <f t="shared" si="1"/>
        <v>0</v>
      </c>
      <c r="N29" s="17"/>
    </row>
    <row r="30" spans="1:14" s="11" customFormat="1" ht="35.1" customHeight="1" x14ac:dyDescent="0.15">
      <c r="A30" s="16">
        <v>26</v>
      </c>
      <c r="B30" s="8" t="s">
        <v>81</v>
      </c>
      <c r="C30" s="158"/>
      <c r="D30" s="17" t="str">
        <f>日常统计表!F36</f>
        <v>惠澳大道</v>
      </c>
      <c r="E30" s="8" t="str">
        <f>日常统计表!G36</f>
        <v>管长：585m，管径：DN500，开挖深度:3-4m</v>
      </c>
      <c r="F30" s="8" t="str">
        <f>日常统计表!H36</f>
        <v>164X5</v>
      </c>
      <c r="G30" s="20">
        <f>日常统计表!N36</f>
        <v>44634</v>
      </c>
      <c r="H30" s="20">
        <f>日常统计表!O36</f>
        <v>44638</v>
      </c>
      <c r="I30" s="35">
        <v>44653</v>
      </c>
      <c r="J30" s="17">
        <f>日常统计表!V36</f>
        <v>20</v>
      </c>
      <c r="K30" s="17">
        <f>日常统计表!V37</f>
        <v>14</v>
      </c>
      <c r="L30" s="8">
        <f t="shared" si="2"/>
        <v>6</v>
      </c>
      <c r="M30" s="30">
        <f t="shared" si="1"/>
        <v>0.3</v>
      </c>
      <c r="N30" s="18" t="s">
        <v>173</v>
      </c>
    </row>
    <row r="31" spans="1:14" s="11" customFormat="1" ht="49.7" customHeight="1" x14ac:dyDescent="0.15">
      <c r="A31" s="16">
        <v>27</v>
      </c>
      <c r="B31" s="10" t="str">
        <f>日常统计表!C38</f>
        <v>惠州市金山新城水环境综合整治项目宝安路病害管网修复</v>
      </c>
      <c r="C31" s="158"/>
      <c r="D31" s="23" t="str">
        <f>日常统计表!F38</f>
        <v>宝安路</v>
      </c>
      <c r="E31" s="10" t="str">
        <f>日常统计表!G38</f>
        <v>管长：114m，管径：DN600，开挖深度:4-5m</v>
      </c>
      <c r="F31" s="10" t="str">
        <f>日常统计表!H38</f>
        <v>64X5</v>
      </c>
      <c r="G31" s="24">
        <f>日常统计表!N38</f>
        <v>44634</v>
      </c>
      <c r="H31" s="24">
        <f>日常统计表!O38</f>
        <v>44638</v>
      </c>
      <c r="I31" s="21">
        <v>44654</v>
      </c>
      <c r="J31" s="23">
        <f>日常统计表!V38</f>
        <v>31</v>
      </c>
      <c r="K31" s="23">
        <f>日常统计表!V39</f>
        <v>15</v>
      </c>
      <c r="L31" s="10">
        <f t="shared" si="2"/>
        <v>16</v>
      </c>
      <c r="M31" s="36">
        <f t="shared" si="1"/>
        <v>0.5161290322580645</v>
      </c>
      <c r="N31" s="23"/>
    </row>
    <row r="32" spans="1:14" s="11" customFormat="1" ht="61.5" customHeight="1" x14ac:dyDescent="0.15">
      <c r="A32" s="16">
        <v>28</v>
      </c>
      <c r="B32" s="25" t="str">
        <f>日常统计表!C40</f>
        <v>惠州市金山新城水环境综合整治项目麦地南路病害管网修复</v>
      </c>
      <c r="C32" s="150" t="str">
        <f>日常统计表!E40</f>
        <v>惠州市碧水工程项目管理有限公司</v>
      </c>
      <c r="D32" s="26" t="str">
        <f>日常统计表!F40</f>
        <v>麦地南路</v>
      </c>
      <c r="E32" s="9" t="s">
        <v>174</v>
      </c>
      <c r="F32" s="9" t="s">
        <v>51</v>
      </c>
      <c r="G32" s="20">
        <f>日常统计表!N28</f>
        <v>44634</v>
      </c>
      <c r="H32" s="27">
        <v>44642</v>
      </c>
      <c r="I32" s="21">
        <v>44658</v>
      </c>
      <c r="J32" s="26">
        <v>20</v>
      </c>
      <c r="K32" s="26">
        <v>16</v>
      </c>
      <c r="L32" s="10">
        <f t="shared" si="2"/>
        <v>4</v>
      </c>
      <c r="M32" s="36">
        <f t="shared" si="1"/>
        <v>0.2</v>
      </c>
      <c r="N32" s="18" t="s">
        <v>172</v>
      </c>
    </row>
    <row r="33" spans="1:14" s="11" customFormat="1" ht="51" customHeight="1" x14ac:dyDescent="0.15">
      <c r="A33" s="16">
        <v>29</v>
      </c>
      <c r="B33" s="28" t="s">
        <v>131</v>
      </c>
      <c r="C33" s="151"/>
      <c r="D33" s="28" t="s">
        <v>132</v>
      </c>
      <c r="E33" s="9" t="s">
        <v>175</v>
      </c>
      <c r="F33" s="28" t="s">
        <v>42</v>
      </c>
      <c r="G33" s="27">
        <v>44634</v>
      </c>
      <c r="H33" s="27">
        <v>44642</v>
      </c>
      <c r="I33" s="21">
        <v>44659</v>
      </c>
      <c r="J33" s="25">
        <v>20</v>
      </c>
      <c r="K33" s="25">
        <v>17</v>
      </c>
      <c r="L33" s="10">
        <f t="shared" si="2"/>
        <v>3</v>
      </c>
      <c r="M33" s="36">
        <f t="shared" si="1"/>
        <v>0.15</v>
      </c>
      <c r="N33" s="18" t="s">
        <v>172</v>
      </c>
    </row>
    <row r="34" spans="1:14" s="11" customFormat="1" ht="46.5" customHeight="1" x14ac:dyDescent="0.15">
      <c r="A34" s="16">
        <v>30</v>
      </c>
      <c r="B34" s="28" t="s">
        <v>134</v>
      </c>
      <c r="C34" s="151"/>
      <c r="D34" s="28" t="s">
        <v>135</v>
      </c>
      <c r="E34" s="9" t="s">
        <v>176</v>
      </c>
      <c r="F34" s="28" t="s">
        <v>177</v>
      </c>
      <c r="G34" s="27">
        <v>44634</v>
      </c>
      <c r="H34" s="27">
        <v>44642</v>
      </c>
      <c r="I34" s="21">
        <v>44660</v>
      </c>
      <c r="J34" s="25">
        <v>30</v>
      </c>
      <c r="K34" s="25">
        <v>18</v>
      </c>
      <c r="L34" s="10">
        <f t="shared" si="2"/>
        <v>12</v>
      </c>
      <c r="M34" s="36">
        <f t="shared" si="1"/>
        <v>0.4</v>
      </c>
      <c r="N34" s="25"/>
    </row>
    <row r="35" spans="1:14" s="11" customFormat="1" ht="35.1" customHeight="1" x14ac:dyDescent="0.15">
      <c r="A35" s="16">
        <v>31</v>
      </c>
      <c r="B35" s="28" t="s">
        <v>178</v>
      </c>
      <c r="C35" s="152"/>
      <c r="D35" s="28" t="s">
        <v>138</v>
      </c>
      <c r="E35" s="28" t="s">
        <v>179</v>
      </c>
      <c r="F35" s="28" t="s">
        <v>180</v>
      </c>
      <c r="G35" s="27">
        <v>44645</v>
      </c>
      <c r="H35" s="27">
        <v>44647</v>
      </c>
      <c r="I35" s="21">
        <v>44652</v>
      </c>
      <c r="J35" s="25">
        <v>6</v>
      </c>
      <c r="K35" s="25">
        <v>6</v>
      </c>
      <c r="L35" s="10">
        <f t="shared" si="2"/>
        <v>0</v>
      </c>
      <c r="M35" s="36">
        <f t="shared" si="1"/>
        <v>0</v>
      </c>
      <c r="N35" s="25"/>
    </row>
    <row r="36" spans="1:14" s="11" customFormat="1" ht="50.25" customHeight="1" x14ac:dyDescent="0.15">
      <c r="A36" s="16">
        <v>32</v>
      </c>
      <c r="B36" s="28" t="s">
        <v>140</v>
      </c>
      <c r="C36" s="28" t="s">
        <v>141</v>
      </c>
      <c r="D36" s="28" t="s">
        <v>142</v>
      </c>
      <c r="E36" s="28" t="s">
        <v>181</v>
      </c>
      <c r="F36" s="28" t="s">
        <v>182</v>
      </c>
      <c r="G36" s="27">
        <v>44642</v>
      </c>
      <c r="H36" s="27">
        <v>44657</v>
      </c>
      <c r="I36" s="21">
        <v>44679</v>
      </c>
      <c r="J36" s="25">
        <v>25</v>
      </c>
      <c r="K36" s="25">
        <v>22</v>
      </c>
      <c r="L36" s="10">
        <f t="shared" si="2"/>
        <v>3</v>
      </c>
      <c r="M36" s="36">
        <f t="shared" si="1"/>
        <v>0.12</v>
      </c>
      <c r="N36" s="25"/>
    </row>
    <row r="37" spans="1:14" s="11" customFormat="1" ht="35.1" customHeight="1" x14ac:dyDescent="0.15">
      <c r="A37" s="16">
        <v>33</v>
      </c>
      <c r="B37" s="28" t="s">
        <v>144</v>
      </c>
      <c r="C37" s="28" t="s">
        <v>183</v>
      </c>
      <c r="D37" s="28" t="s">
        <v>145</v>
      </c>
      <c r="E37" s="28" t="s">
        <v>184</v>
      </c>
      <c r="F37" s="28" t="s">
        <v>185</v>
      </c>
      <c r="G37" s="27">
        <v>44642</v>
      </c>
      <c r="H37" s="27">
        <v>44653</v>
      </c>
      <c r="I37" s="27">
        <v>44693</v>
      </c>
      <c r="J37" s="25">
        <v>65</v>
      </c>
      <c r="K37" s="25">
        <v>40</v>
      </c>
      <c r="L37" s="10">
        <f t="shared" si="2"/>
        <v>25</v>
      </c>
      <c r="M37" s="36">
        <f t="shared" si="1"/>
        <v>0.38461538461538464</v>
      </c>
      <c r="N37" s="28" t="s">
        <v>186</v>
      </c>
    </row>
    <row r="38" spans="1:14" s="11" customFormat="1" ht="35.1" customHeight="1" x14ac:dyDescent="0.15">
      <c r="A38" s="16">
        <v>34</v>
      </c>
      <c r="B38" s="28" t="s">
        <v>144</v>
      </c>
      <c r="C38" s="28" t="s">
        <v>183</v>
      </c>
      <c r="D38" s="28" t="s">
        <v>147</v>
      </c>
      <c r="E38" s="28" t="s">
        <v>187</v>
      </c>
      <c r="F38" s="28" t="s">
        <v>188</v>
      </c>
      <c r="G38" s="27">
        <v>44642</v>
      </c>
      <c r="H38" s="27">
        <v>44653</v>
      </c>
      <c r="I38" s="27">
        <v>44693</v>
      </c>
      <c r="J38" s="25">
        <v>70</v>
      </c>
      <c r="K38" s="25">
        <v>40</v>
      </c>
      <c r="L38" s="10">
        <f t="shared" si="2"/>
        <v>30</v>
      </c>
      <c r="M38" s="36">
        <f t="shared" si="1"/>
        <v>0.42857142857142855</v>
      </c>
      <c r="N38" s="28" t="s">
        <v>186</v>
      </c>
    </row>
    <row r="39" spans="1:14" s="11" customFormat="1" ht="35.1" customHeight="1" x14ac:dyDescent="0.15">
      <c r="A39" s="16">
        <v>35</v>
      </c>
      <c r="B39" s="28" t="s">
        <v>149</v>
      </c>
      <c r="C39" s="28" t="s">
        <v>150</v>
      </c>
      <c r="D39" s="28" t="s">
        <v>43</v>
      </c>
      <c r="E39" s="28" t="s">
        <v>189</v>
      </c>
      <c r="F39" s="28" t="s">
        <v>190</v>
      </c>
      <c r="G39" s="27">
        <v>44634</v>
      </c>
      <c r="H39" s="27">
        <v>44663</v>
      </c>
      <c r="I39" s="27">
        <v>44666</v>
      </c>
      <c r="J39" s="25">
        <v>5</v>
      </c>
      <c r="K39" s="25">
        <v>4</v>
      </c>
      <c r="L39" s="25">
        <f t="shared" si="2"/>
        <v>1</v>
      </c>
      <c r="M39" s="37">
        <f t="shared" si="1"/>
        <v>0.2</v>
      </c>
      <c r="N39" s="25"/>
    </row>
  </sheetData>
  <sheetProtection formatCells="0" insertHyperlinks="0" autoFilter="0"/>
  <mergeCells count="6">
    <mergeCell ref="C32:C35"/>
    <mergeCell ref="A1:N1"/>
    <mergeCell ref="C5:C7"/>
    <mergeCell ref="C8:C10"/>
    <mergeCell ref="C12:C21"/>
    <mergeCell ref="C23:C31"/>
  </mergeCells>
  <phoneticPr fontId="22" type="noConversion"/>
  <pageMargins left="0.39305555555555599" right="0.35416666666666702" top="0.47222222222222199" bottom="1" header="0.23611111111111099" footer="0.5"/>
  <pageSetup paperSize="9" scale="71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2"/>
  <sheetViews>
    <sheetView tabSelected="1" zoomScale="70" zoomScaleNormal="70" workbookViewId="0">
      <selection sqref="A1:I1"/>
    </sheetView>
  </sheetViews>
  <sheetFormatPr defaultColWidth="7" defaultRowHeight="30" customHeight="1" x14ac:dyDescent="0.15"/>
  <cols>
    <col min="1" max="1" width="7" style="2"/>
    <col min="2" max="2" width="33.625" style="2" customWidth="1"/>
    <col min="3" max="3" width="24.625" style="2" customWidth="1"/>
    <col min="4" max="4" width="21.25" style="2" bestFit="1" customWidth="1"/>
    <col min="5" max="5" width="50.625" style="2" customWidth="1"/>
    <col min="6" max="8" width="15.625" style="2" customWidth="1"/>
    <col min="9" max="9" width="12.125" style="2" bestFit="1" customWidth="1"/>
    <col min="10" max="10" width="7" style="2" customWidth="1"/>
    <col min="11" max="16384" width="7" style="2"/>
  </cols>
  <sheetData>
    <row r="1" spans="1:9" ht="57" customHeight="1" x14ac:dyDescent="0.15">
      <c r="A1" s="159" t="s">
        <v>222</v>
      </c>
      <c r="B1" s="159"/>
      <c r="C1" s="159"/>
      <c r="D1" s="159"/>
      <c r="E1" s="159"/>
      <c r="F1" s="159"/>
      <c r="G1" s="159"/>
      <c r="H1" s="159"/>
      <c r="I1" s="159"/>
    </row>
    <row r="2" spans="1:9" s="1" customFormat="1" ht="53.25" customHeight="1" x14ac:dyDescent="0.15">
      <c r="A2" s="3" t="s">
        <v>194</v>
      </c>
      <c r="B2" s="3" t="s">
        <v>5</v>
      </c>
      <c r="C2" s="3" t="s">
        <v>7</v>
      </c>
      <c r="D2" s="3" t="s">
        <v>8</v>
      </c>
      <c r="E2" s="3" t="s">
        <v>9</v>
      </c>
      <c r="F2" s="4" t="s">
        <v>191</v>
      </c>
      <c r="G2" s="4" t="s">
        <v>192</v>
      </c>
      <c r="H2" s="5" t="s">
        <v>193</v>
      </c>
      <c r="I2" s="3" t="s">
        <v>20</v>
      </c>
    </row>
    <row r="3" spans="1:9" ht="90" customHeight="1" x14ac:dyDescent="0.15">
      <c r="A3" s="115">
        <v>1</v>
      </c>
      <c r="B3" s="121" t="s">
        <v>223</v>
      </c>
      <c r="C3" s="116" t="s">
        <v>225</v>
      </c>
      <c r="D3" s="115" t="s">
        <v>224</v>
      </c>
      <c r="E3" s="119" t="s">
        <v>226</v>
      </c>
      <c r="F3" s="123">
        <v>45053</v>
      </c>
      <c r="G3" s="123">
        <v>45291</v>
      </c>
      <c r="H3" s="118">
        <f>G3-F3</f>
        <v>238</v>
      </c>
      <c r="I3" s="114"/>
    </row>
    <row r="4" spans="1:9" ht="90" customHeight="1" x14ac:dyDescent="0.15">
      <c r="A4" s="115">
        <v>2</v>
      </c>
      <c r="B4" s="121" t="s">
        <v>198</v>
      </c>
      <c r="C4" s="116" t="s">
        <v>203</v>
      </c>
      <c r="D4" s="116" t="s">
        <v>206</v>
      </c>
      <c r="E4" s="119" t="s">
        <v>214</v>
      </c>
      <c r="F4" s="123">
        <v>45191</v>
      </c>
      <c r="G4" s="123">
        <v>45322</v>
      </c>
      <c r="H4" s="118">
        <f>G4-F4</f>
        <v>131</v>
      </c>
      <c r="I4" s="116"/>
    </row>
    <row r="5" spans="1:9" ht="90" customHeight="1" x14ac:dyDescent="0.15">
      <c r="A5" s="115">
        <v>3</v>
      </c>
      <c r="B5" s="121" t="s">
        <v>198</v>
      </c>
      <c r="C5" s="116" t="s">
        <v>203</v>
      </c>
      <c r="D5" s="116" t="s">
        <v>207</v>
      </c>
      <c r="E5" s="119" t="s">
        <v>215</v>
      </c>
      <c r="F5" s="123">
        <v>45191</v>
      </c>
      <c r="G5" s="123">
        <v>45291</v>
      </c>
      <c r="H5" s="118">
        <f t="shared" ref="H5:H11" si="0">G5-F5</f>
        <v>100</v>
      </c>
      <c r="I5" s="116"/>
    </row>
    <row r="6" spans="1:9" ht="90" customHeight="1" x14ac:dyDescent="0.15">
      <c r="A6" s="115">
        <v>4</v>
      </c>
      <c r="B6" s="121" t="s">
        <v>197</v>
      </c>
      <c r="C6" s="116" t="s">
        <v>203</v>
      </c>
      <c r="D6" s="115" t="s">
        <v>208</v>
      </c>
      <c r="E6" s="120" t="s">
        <v>216</v>
      </c>
      <c r="F6" s="123">
        <v>45191</v>
      </c>
      <c r="G6" s="123">
        <v>45291</v>
      </c>
      <c r="H6" s="118">
        <f t="shared" si="0"/>
        <v>100</v>
      </c>
      <c r="I6" s="114"/>
    </row>
    <row r="7" spans="1:9" ht="90" customHeight="1" x14ac:dyDescent="0.15">
      <c r="A7" s="115">
        <v>5</v>
      </c>
      <c r="B7" s="121" t="s">
        <v>199</v>
      </c>
      <c r="C7" s="117" t="s">
        <v>204</v>
      </c>
      <c r="D7" s="117" t="s">
        <v>209</v>
      </c>
      <c r="E7" s="117" t="s">
        <v>217</v>
      </c>
      <c r="F7" s="123">
        <v>45214</v>
      </c>
      <c r="G7" s="123">
        <v>45365</v>
      </c>
      <c r="H7" s="118">
        <f t="shared" si="0"/>
        <v>151</v>
      </c>
      <c r="I7" s="122"/>
    </row>
    <row r="8" spans="1:9" ht="90" customHeight="1" x14ac:dyDescent="0.15">
      <c r="A8" s="115">
        <v>6</v>
      </c>
      <c r="B8" s="121" t="s">
        <v>200</v>
      </c>
      <c r="C8" s="117" t="s">
        <v>205</v>
      </c>
      <c r="D8" s="117" t="s">
        <v>210</v>
      </c>
      <c r="E8" s="117" t="s">
        <v>218</v>
      </c>
      <c r="F8" s="123">
        <v>45211</v>
      </c>
      <c r="G8" s="123">
        <v>45240</v>
      </c>
      <c r="H8" s="118">
        <f t="shared" si="0"/>
        <v>29</v>
      </c>
      <c r="I8" s="122"/>
    </row>
    <row r="9" spans="1:9" ht="90" customHeight="1" x14ac:dyDescent="0.15">
      <c r="A9" s="115">
        <v>7</v>
      </c>
      <c r="B9" s="121" t="s">
        <v>200</v>
      </c>
      <c r="C9" s="117" t="s">
        <v>205</v>
      </c>
      <c r="D9" s="117" t="s">
        <v>211</v>
      </c>
      <c r="E9" s="117" t="s">
        <v>219</v>
      </c>
      <c r="F9" s="123">
        <v>45211</v>
      </c>
      <c r="G9" s="123">
        <v>45240</v>
      </c>
      <c r="H9" s="118">
        <f t="shared" si="0"/>
        <v>29</v>
      </c>
      <c r="I9" s="122"/>
    </row>
    <row r="10" spans="1:9" ht="90" customHeight="1" x14ac:dyDescent="0.15">
      <c r="A10" s="115">
        <v>8</v>
      </c>
      <c r="B10" s="121" t="s">
        <v>201</v>
      </c>
      <c r="C10" s="117" t="s">
        <v>196</v>
      </c>
      <c r="D10" s="117" t="s">
        <v>212</v>
      </c>
      <c r="E10" s="117" t="s">
        <v>220</v>
      </c>
      <c r="F10" s="123">
        <v>45282</v>
      </c>
      <c r="G10" s="123">
        <v>45306</v>
      </c>
      <c r="H10" s="118">
        <f t="shared" si="0"/>
        <v>24</v>
      </c>
      <c r="I10" s="122"/>
    </row>
    <row r="11" spans="1:9" ht="90" customHeight="1" x14ac:dyDescent="0.15">
      <c r="A11" s="115">
        <v>9</v>
      </c>
      <c r="B11" s="121" t="s">
        <v>202</v>
      </c>
      <c r="C11" s="117" t="s">
        <v>195</v>
      </c>
      <c r="D11" s="117" t="s">
        <v>213</v>
      </c>
      <c r="E11" s="117" t="s">
        <v>221</v>
      </c>
      <c r="F11" s="123">
        <v>45285</v>
      </c>
      <c r="G11" s="123">
        <v>45298</v>
      </c>
      <c r="H11" s="118">
        <f t="shared" si="0"/>
        <v>13</v>
      </c>
      <c r="I11" s="122"/>
    </row>
    <row r="12" spans="1:9" ht="90" customHeight="1" x14ac:dyDescent="0.15"/>
  </sheetData>
  <sheetProtection formatCells="0" insertHyperlinks="0" autoFilter="0"/>
  <mergeCells count="1">
    <mergeCell ref="A1:I1"/>
  </mergeCells>
  <phoneticPr fontId="22" type="noConversion"/>
  <pageMargins left="0.39305555555555599" right="0.35416666666666702" top="0.47222222222222199" bottom="0.66874999999999996" header="0.23611111111111099" footer="0.5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日常统计表</vt:lpstr>
      <vt:lpstr>张局 (2)</vt:lpstr>
      <vt:lpstr>2023年度</vt:lpstr>
      <vt:lpstr>'2023年度'!Print_Area</vt:lpstr>
      <vt:lpstr>'张局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钦民 王</cp:lastModifiedBy>
  <cp:lastPrinted>2022-04-24T01:17:00Z</cp:lastPrinted>
  <dcterms:created xsi:type="dcterms:W3CDTF">2016-04-04T11:35:00Z</dcterms:created>
  <dcterms:modified xsi:type="dcterms:W3CDTF">2024-07-04T07:23:59Z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ECBD1B7322E64BF1B681E0413DBA02ED_13</vt:lpwstr>
  </property>
</Properties>
</file>